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9320" windowHeight="10920" activeTab="1"/>
  </bookViews>
  <sheets>
    <sheet name="Hárok1" sheetId="1" r:id="rId1"/>
    <sheet name="Hárok2" sheetId="2" r:id="rId2"/>
    <sheet name="Hárok3" sheetId="3" r:id="rId3"/>
    <sheet name="Hárok4" sheetId="4" r:id="rId4"/>
    <sheet name="Hárok5" sheetId="5" r:id="rId5"/>
    <sheet name="Hárok6" sheetId="6" r:id="rId6"/>
    <sheet name="Hárok7" sheetId="7" r:id="rId7"/>
    <sheet name="Hárok8" sheetId="8" r:id="rId8"/>
    <sheet name="Hárok9" sheetId="9" r:id="rId9"/>
  </sheets>
  <definedNames>
    <definedName name="_xlnm.Print_Area" localSheetId="0">Hárok1!$B$2:$K$113</definedName>
  </definedNames>
  <calcPr calcId="145621"/>
</workbook>
</file>

<file path=xl/calcChain.xml><?xml version="1.0" encoding="utf-8"?>
<calcChain xmlns="http://schemas.openxmlformats.org/spreadsheetml/2006/main">
  <c r="H249" i="2" l="1"/>
  <c r="G249" i="2"/>
  <c r="F249" i="2"/>
  <c r="F245" i="2" l="1"/>
  <c r="G245" i="2"/>
  <c r="H245" i="2"/>
  <c r="F246" i="2"/>
  <c r="G246" i="2"/>
  <c r="H246" i="2"/>
  <c r="I193" i="2" l="1"/>
  <c r="K166" i="2"/>
  <c r="J166" i="2"/>
  <c r="I166" i="2"/>
  <c r="K155" i="2"/>
  <c r="J155" i="2"/>
  <c r="I155" i="2"/>
  <c r="K127" i="2"/>
  <c r="J127" i="2"/>
  <c r="I127" i="2"/>
  <c r="K123" i="2"/>
  <c r="J123" i="2"/>
  <c r="I123" i="2"/>
  <c r="I106" i="2"/>
  <c r="I101" i="2"/>
  <c r="I93" i="2"/>
  <c r="I79" i="2"/>
  <c r="I61" i="2"/>
  <c r="I49" i="2"/>
  <c r="K9" i="2"/>
  <c r="I9" i="2"/>
  <c r="J9" i="2"/>
  <c r="K24" i="1" l="1"/>
  <c r="K16" i="1"/>
  <c r="J16" i="1"/>
  <c r="K31" i="1"/>
  <c r="K44" i="1"/>
  <c r="K55" i="1"/>
  <c r="J55" i="1"/>
  <c r="J44" i="1"/>
  <c r="J31" i="1"/>
  <c r="K193" i="2" l="1"/>
  <c r="J193" i="2"/>
  <c r="K151" i="2"/>
  <c r="J151" i="2"/>
  <c r="K106" i="2"/>
  <c r="J106" i="2"/>
  <c r="K101" i="2"/>
  <c r="J101" i="2"/>
  <c r="K93" i="2"/>
  <c r="J93" i="2"/>
  <c r="K90" i="2"/>
  <c r="J90" i="2"/>
  <c r="J79" i="2"/>
  <c r="I90" i="2"/>
  <c r="K79" i="2"/>
  <c r="K49" i="2"/>
  <c r="J49" i="2"/>
  <c r="J24" i="1" l="1"/>
  <c r="K14" i="1"/>
  <c r="I44" i="1"/>
  <c r="I31" i="1"/>
  <c r="I16" i="1"/>
  <c r="I55" i="1"/>
  <c r="H69" i="2" l="1"/>
  <c r="G69" i="2"/>
  <c r="F69" i="2"/>
  <c r="H64" i="2"/>
  <c r="G64" i="2"/>
  <c r="F64" i="2"/>
  <c r="H62" i="2"/>
  <c r="G62" i="2"/>
  <c r="G61" i="2" s="1"/>
  <c r="F62" i="2"/>
  <c r="H61" i="2"/>
  <c r="F61" i="2"/>
  <c r="I24" i="1" l="1"/>
  <c r="I216" i="2" l="1"/>
  <c r="H203" i="2"/>
  <c r="G203" i="2"/>
  <c r="F203" i="2"/>
  <c r="H198" i="2"/>
  <c r="G198" i="2"/>
  <c r="F198" i="2"/>
  <c r="F171" i="2"/>
  <c r="G171" i="2"/>
  <c r="H171" i="2"/>
  <c r="G196" i="2" l="1"/>
  <c r="F196" i="2"/>
  <c r="H196" i="2"/>
  <c r="H166" i="2"/>
  <c r="F166" i="2"/>
  <c r="G166" i="2"/>
  <c r="H101" i="2" l="1"/>
  <c r="G101" i="2"/>
  <c r="F101" i="2"/>
  <c r="F49" i="1" l="1"/>
  <c r="H64" i="1" l="1"/>
  <c r="H53" i="1"/>
  <c r="H51" i="1"/>
  <c r="J14" i="1"/>
  <c r="H14" i="1"/>
  <c r="K236" i="2"/>
  <c r="J236" i="2"/>
  <c r="F111" i="1"/>
  <c r="I53" i="1"/>
  <c r="I51" i="1"/>
  <c r="I14" i="1"/>
  <c r="J13" i="1" l="1"/>
  <c r="K13" i="1"/>
  <c r="H236" i="2"/>
  <c r="H193" i="2"/>
  <c r="H178" i="2"/>
  <c r="H173" i="2"/>
  <c r="H95" i="2"/>
  <c r="H81" i="2"/>
  <c r="H49" i="2"/>
  <c r="H152" i="2"/>
  <c r="H151" i="2" s="1"/>
  <c r="G236" i="2"/>
  <c r="G152" i="2"/>
  <c r="G151" i="2" s="1"/>
  <c r="G95" i="2"/>
  <c r="G81" i="2"/>
  <c r="G243" i="2"/>
  <c r="F236" i="2"/>
  <c r="F243" i="2"/>
  <c r="G193" i="2"/>
  <c r="F193" i="2"/>
  <c r="G178" i="2"/>
  <c r="F178" i="2"/>
  <c r="G173" i="2"/>
  <c r="F173" i="2"/>
  <c r="F152" i="2"/>
  <c r="F151" i="2" s="1"/>
  <c r="H9" i="2" l="1"/>
  <c r="G79" i="2"/>
  <c r="H243" i="2"/>
  <c r="H235" i="2" s="1"/>
  <c r="H79" i="2"/>
  <c r="G127" i="2"/>
  <c r="H127" i="2"/>
  <c r="H90" i="2"/>
  <c r="H61" i="1"/>
  <c r="H93" i="2"/>
  <c r="H123" i="2"/>
  <c r="G90" i="2"/>
  <c r="G93" i="2"/>
  <c r="G155" i="2"/>
  <c r="H155" i="2"/>
  <c r="G170" i="2"/>
  <c r="H170" i="2"/>
  <c r="F170" i="2"/>
  <c r="G106" i="2"/>
  <c r="G248" i="2" s="1"/>
  <c r="H106" i="2"/>
  <c r="H248" i="2" s="1"/>
  <c r="F155" i="2"/>
  <c r="F95" i="2"/>
  <c r="F81" i="2"/>
  <c r="F79" i="2" s="1"/>
  <c r="F49" i="2"/>
  <c r="H218" i="2" l="1"/>
  <c r="F123" i="2"/>
  <c r="F106" i="2"/>
  <c r="F248" i="2" s="1"/>
  <c r="G123" i="2"/>
  <c r="F90" i="2"/>
  <c r="F93" i="2"/>
  <c r="G49" i="2"/>
  <c r="G9" i="2" l="1"/>
  <c r="G218" i="2" s="1"/>
  <c r="F218" i="2"/>
  <c r="I13" i="1" l="1"/>
</calcChain>
</file>

<file path=xl/sharedStrings.xml><?xml version="1.0" encoding="utf-8"?>
<sst xmlns="http://schemas.openxmlformats.org/spreadsheetml/2006/main" count="354" uniqueCount="262">
  <si>
    <t xml:space="preserve"> </t>
  </si>
  <si>
    <t>Názov</t>
  </si>
  <si>
    <t>P  R  Í  J  M  Y</t>
  </si>
  <si>
    <t>D A Ň O V É   P R Í J M Y</t>
  </si>
  <si>
    <t>Daň z príjmov fyzickej osoby</t>
  </si>
  <si>
    <t>Výnos dane z príjmov poukáz. územ. samospráve</t>
  </si>
  <si>
    <t>Dane z majetku</t>
  </si>
  <si>
    <t>Daň z nehnuteľnosti</t>
  </si>
  <si>
    <t>Z pozemkov FO</t>
  </si>
  <si>
    <t>Z pozemkov PO</t>
  </si>
  <si>
    <t>Zo stavieb FO</t>
  </si>
  <si>
    <t>Zo stavieb PO</t>
  </si>
  <si>
    <t>Dane za tovary a služby</t>
  </si>
  <si>
    <t>Dane za špeciálne služby</t>
  </si>
  <si>
    <t>Za psa</t>
  </si>
  <si>
    <t>Dane z použ. tovarov a povol. na výkon činn.</t>
  </si>
  <si>
    <t>Za dobývací priestor</t>
  </si>
  <si>
    <t>N E D A Ň O V É   P R Í J M Y</t>
  </si>
  <si>
    <t>Príjmy z vlastníctva majetku</t>
  </si>
  <si>
    <t>Administratívne poplatky</t>
  </si>
  <si>
    <t>Správne poplatky</t>
  </si>
  <si>
    <t>Poplatky a platby z náhod.predaja a služieb</t>
  </si>
  <si>
    <t>Úroky z domácich vkladov</t>
  </si>
  <si>
    <t xml:space="preserve">Z vkladov - úroky </t>
  </si>
  <si>
    <t xml:space="preserve">Iné nedaňové príjmy </t>
  </si>
  <si>
    <t>GRANTY A TRANSFERY</t>
  </si>
  <si>
    <t>Tarifný plat</t>
  </si>
  <si>
    <t>Odmeny</t>
  </si>
  <si>
    <t>Poistné do VŠZP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</si>
  <si>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</si>
  <si>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</si>
  <si>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</si>
  <si>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</si>
  <si>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</si>
  <si>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Poistenie do rezervného fondu</t>
  </si>
  <si>
    <t>Cestovné náhrady</t>
  </si>
  <si>
    <t>Komunikač.infraštruktúra - internet</t>
  </si>
  <si>
    <t>Knihy, časopisy, noviny (zákony, PP)</t>
  </si>
  <si>
    <t>Reprezentačné</t>
  </si>
  <si>
    <t xml:space="preserve">Výpočtovej techniky </t>
  </si>
  <si>
    <t>Školenie, kurzy, sem., porad</t>
  </si>
  <si>
    <t>Stravovanie</t>
  </si>
  <si>
    <t xml:space="preserve">Prídel do sociálneho fondu </t>
  </si>
  <si>
    <t xml:space="preserve">Kolkové známky </t>
  </si>
  <si>
    <t>Odmeny poslancom OcZ</t>
  </si>
  <si>
    <t>01.1.2</t>
  </si>
  <si>
    <t>FINANČNÁ  A  ROZPOČT.  OBLASŤ</t>
  </si>
  <si>
    <t>0.3.2.0</t>
  </si>
  <si>
    <t>P O Ž I A R N A   O C H R A N A</t>
  </si>
  <si>
    <t>Údržba miestnych komunikácií</t>
  </si>
  <si>
    <t>05.1.0</t>
  </si>
  <si>
    <t>N A K L A D A N I E   S   O D P A D M I</t>
  </si>
  <si>
    <t>06.2.0</t>
  </si>
  <si>
    <t>R O Z V O J   O B C I</t>
  </si>
  <si>
    <t>06.4.0</t>
  </si>
  <si>
    <t>V E R E J N É   O S V E T L E N I E</t>
  </si>
  <si>
    <t>Energie</t>
  </si>
  <si>
    <t>Všeobecný materiál</t>
  </si>
  <si>
    <t>08.3.0</t>
  </si>
  <si>
    <t>08.4.0</t>
  </si>
  <si>
    <t>Elektrická energia DS</t>
  </si>
  <si>
    <t>Vodné DS, cintorín</t>
  </si>
  <si>
    <t xml:space="preserve">KAPITÁLOVÉ VÝDAVKY </t>
  </si>
  <si>
    <t>ROZVOJ OBCÍ</t>
  </si>
  <si>
    <t>Vojtech Sklenár</t>
  </si>
  <si>
    <t>Položka</t>
  </si>
  <si>
    <t xml:space="preserve">Kód zdroja </t>
  </si>
  <si>
    <t>Plnenie rozpočtu 2013</t>
  </si>
  <si>
    <t>Ďalšie administratívne poplatky a iné popl.</t>
  </si>
  <si>
    <t>Návrh rozpočtu rok 2015</t>
  </si>
  <si>
    <t>Návrh rozpočtu rok 2016</t>
  </si>
  <si>
    <t>Návrh rozpočtu rok 2017</t>
  </si>
  <si>
    <t>Plnenie k 30. 09. 2014</t>
  </si>
  <si>
    <t>Schválený rozpočet rok 2014 (bez úprav)</t>
  </si>
  <si>
    <t>ROZPOČTU</t>
  </si>
  <si>
    <r>
      <rPr>
        <b/>
        <sz val="14"/>
        <color theme="1"/>
        <rFont val="Calibri"/>
        <family val="2"/>
        <charset val="238"/>
        <scheme val="minor"/>
      </rPr>
      <t xml:space="preserve">NÁVRH               </t>
    </r>
    <r>
      <rPr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</t>
    </r>
  </si>
  <si>
    <t>na roky 2015 - 2017</t>
  </si>
  <si>
    <t>Odd.</t>
  </si>
  <si>
    <t>Položky</t>
  </si>
  <si>
    <t>Kód zdroja</t>
  </si>
  <si>
    <t>Plnenie k 30.09.2014</t>
  </si>
  <si>
    <t>Poistné VšZP</t>
  </si>
  <si>
    <t>09.6.0.1</t>
  </si>
  <si>
    <t>Poistné do ostatných zdravot.poisťovní</t>
  </si>
  <si>
    <t xml:space="preserve">Obce Bartošova Lehôtka </t>
  </si>
  <si>
    <t>Z pozemkov záhradkári</t>
  </si>
  <si>
    <t>Zo stavieb záhradkári</t>
  </si>
  <si>
    <t>Nájom - za nebytovné priest. - obecný úrad</t>
  </si>
  <si>
    <t>Nájom - za nebytovné priestory - kultúrny dom</t>
  </si>
  <si>
    <t>Nájom - za nebyt.priestory - kováč</t>
  </si>
  <si>
    <t>Nájom - za nebytové priestory - telekomunikácie</t>
  </si>
  <si>
    <t xml:space="preserve">Nájom - za nebytové priestory - Gabo </t>
  </si>
  <si>
    <t>Nájom - za nebytové priestory - Slovenský orol</t>
  </si>
  <si>
    <t>Za poplatky MŠ</t>
  </si>
  <si>
    <t>Za stravné OcÚ</t>
  </si>
  <si>
    <t>Za vypúšťanie odpadových vôd</t>
  </si>
  <si>
    <t>Za MR,cint.popl.,kuka,recykl.fond,priesk.úz.,iné</t>
  </si>
  <si>
    <t>Za poplatky TKR</t>
  </si>
  <si>
    <t>Pokuty, penále</t>
  </si>
  <si>
    <t>04.5.1</t>
  </si>
  <si>
    <t>Osobný príplatok</t>
  </si>
  <si>
    <t>01.1.1</t>
  </si>
  <si>
    <t xml:space="preserve">Za komunálny odpad </t>
  </si>
  <si>
    <t xml:space="preserve">Poštové a telekom. služby </t>
  </si>
  <si>
    <t>BEŽNÉ PRÍJMY   S P O L U   (100, 200, 300)</t>
  </si>
  <si>
    <t>Za porušenie predpisov-pokuty za priest.na území obce</t>
  </si>
  <si>
    <t>Z prenajatých pozemkov-autocvičisko,bilbordy,Males</t>
  </si>
  <si>
    <t>Z dobropisov-preplatky SSE, plyn</t>
  </si>
  <si>
    <t>Z rozpočtu obce - režijné náklady ŠJ</t>
  </si>
  <si>
    <t>Prenes.výkon št.spr.-REGOB</t>
  </si>
  <si>
    <t>Prenes.výkon št.spr.- hmotná núdza</t>
  </si>
  <si>
    <t>Vodné</t>
  </si>
  <si>
    <t>Interiérové vybavenie</t>
  </si>
  <si>
    <t>Všeobecný materiál-kanc.,čist.potr.,tonery,žiarovky,iné</t>
  </si>
  <si>
    <t>Softvér - licencie,aplikácia kataster</t>
  </si>
  <si>
    <t>Propag., reklama a inzercia-doména</t>
  </si>
  <si>
    <t xml:space="preserve">Špeciálne služby-geometr.plány,právne služby </t>
  </si>
  <si>
    <t>Poplatky a odvody -SOZA, Slovgram</t>
  </si>
  <si>
    <t>Poistné-majetok obce</t>
  </si>
  <si>
    <t>Dohody</t>
  </si>
  <si>
    <t xml:space="preserve">Špeciálne služby-audit </t>
  </si>
  <si>
    <t>Poplatky a odvody - banke</t>
  </si>
  <si>
    <t>Transfer - CVČ</t>
  </si>
  <si>
    <t>Špeciálny materiál</t>
  </si>
  <si>
    <t>Palivo,mazivá,oleje</t>
  </si>
  <si>
    <t>Všeobecné služby-web stránka,čist.kanaliz.</t>
  </si>
  <si>
    <t>Servis,údržba AVIA</t>
  </si>
  <si>
    <t>Poistenie AVIA</t>
  </si>
  <si>
    <t>Štartovné,vecné dary-súťaže</t>
  </si>
  <si>
    <t>Všeobecné služby-zimná údržba</t>
  </si>
  <si>
    <t>Všeobecný materiál-odpadové vrecia</t>
  </si>
  <si>
    <t>Nájomné-zberných nádob</t>
  </si>
  <si>
    <t>Tarifný plat - hlavný kontrolór</t>
  </si>
  <si>
    <t>Všeobecné služby-odvoz odpadov</t>
  </si>
  <si>
    <t>Dohody-správca zberného dvora</t>
  </si>
  <si>
    <t>05.2.0</t>
  </si>
  <si>
    <t>Prevádzkovanie ČOV</t>
  </si>
  <si>
    <t>Rozbory-ČOV,septik</t>
  </si>
  <si>
    <t>NAKLADANIE S ODPADOVÝMI VODAMI</t>
  </si>
  <si>
    <t>C E S T N Á  D O P R A V A</t>
  </si>
  <si>
    <t xml:space="preserve">Dohody-správca </t>
  </si>
  <si>
    <t>Poistné ČOV</t>
  </si>
  <si>
    <t>Vodné - ihrisko</t>
  </si>
  <si>
    <t>Stavebný úrad</t>
  </si>
  <si>
    <t>Všeobec.materiál - oprava potoka</t>
  </si>
  <si>
    <t>Palivo-kosačky</t>
  </si>
  <si>
    <t>Oprava kosačiek-dodávateľsky</t>
  </si>
  <si>
    <t>Poistné-malé obecné služby</t>
  </si>
  <si>
    <t>Dohody - kosenie</t>
  </si>
  <si>
    <t>Energie-el.energia VO</t>
  </si>
  <si>
    <t>Všeobecný materiál-žiarovky</t>
  </si>
  <si>
    <t>Oprava,údržba VO</t>
  </si>
  <si>
    <t>08.2.0</t>
  </si>
  <si>
    <t>Dohoda-knihovníčka</t>
  </si>
  <si>
    <t>VÝDAVKY VEREJNEJ SPRÁVY - OBEC</t>
  </si>
  <si>
    <t>Nákup kníh-knižnica</t>
  </si>
  <si>
    <t>Dohoda - správca,upratovačka</t>
  </si>
  <si>
    <t>Energie-el.energia,plyn KD</t>
  </si>
  <si>
    <t>Vodné - KD</t>
  </si>
  <si>
    <t>Prevádzk.str.pr.zariad.-elektrospotrebiče</t>
  </si>
  <si>
    <t>Prepravné-zájazdy</t>
  </si>
  <si>
    <t>Kultúrne akcie-ZPOZ, kult.akcie obce a klubu Senior.</t>
  </si>
  <si>
    <t>Poplatky SOZA</t>
  </si>
  <si>
    <t>Reprezentačné-kult.komisia,klub seniorov</t>
  </si>
  <si>
    <t>Dohoda-kronika,pam.kniha</t>
  </si>
  <si>
    <r>
      <t>KULTÚRNE SLUŽBY (</t>
    </r>
    <r>
      <rPr>
        <b/>
        <sz val="10"/>
        <rFont val="Times New Roman"/>
        <family val="1"/>
        <charset val="238"/>
      </rPr>
      <t>Kult.dom,knižnica,kult.akcie)</t>
    </r>
  </si>
  <si>
    <r>
      <t xml:space="preserve">V Y S I E L A C I E   S L U Ž B Y   </t>
    </r>
    <r>
      <rPr>
        <b/>
        <sz val="10"/>
        <rFont val="Times New Roman"/>
        <family val="1"/>
        <charset val="238"/>
      </rPr>
      <t>(MR,TKR)</t>
    </r>
  </si>
  <si>
    <t>Údržba TKR</t>
  </si>
  <si>
    <t>Údržba MR</t>
  </si>
  <si>
    <t>Poplatky TKR</t>
  </si>
  <si>
    <t>Dohody-správca</t>
  </si>
  <si>
    <t>Odmeny členom kult.komisie</t>
  </si>
  <si>
    <t>Dotácia - kostol</t>
  </si>
  <si>
    <t>Odbor.spôsobil.prevádzk.pohrebiska-Reiter</t>
  </si>
  <si>
    <t>Na členské príspevky-ZMOS,Mikroregion</t>
  </si>
  <si>
    <r>
      <t xml:space="preserve">PREDPRIMÁRNE VZDELÁVANIE </t>
    </r>
    <r>
      <rPr>
        <b/>
        <sz val="10"/>
        <rFont val="Times New Roman"/>
        <family val="1"/>
        <charset val="238"/>
      </rPr>
      <t>(Materská škola)</t>
    </r>
  </si>
  <si>
    <t>Osobný príplatok-triednictvo</t>
  </si>
  <si>
    <t>Energie-el.energia,plyn</t>
  </si>
  <si>
    <t xml:space="preserve">Vodné </t>
  </si>
  <si>
    <t>Učebné pomôcky</t>
  </si>
  <si>
    <t>Učebné pomôcky-predšk.deti</t>
  </si>
  <si>
    <t>Všeobecný materiál-predšk.deti</t>
  </si>
  <si>
    <t>Ochranné pomôcky-rukavice</t>
  </si>
  <si>
    <t>Ochranné pomôcky</t>
  </si>
  <si>
    <t>Školenia</t>
  </si>
  <si>
    <t>Všeobecný materiál-kanc.,čist.potr.,tonery,kanc.potr.</t>
  </si>
  <si>
    <t>Všeobecné služby-predšk.deti</t>
  </si>
  <si>
    <t xml:space="preserve">Poistné-majetok </t>
  </si>
  <si>
    <t>Elektrospotrebiče</t>
  </si>
  <si>
    <t>Všeobecné služby-kontrola váh</t>
  </si>
  <si>
    <t>Všeobecný materiál-kanc.,čist.potr.,</t>
  </si>
  <si>
    <t>Všeobecný materiál-farby oplotenie</t>
  </si>
  <si>
    <t>Oprava a údržba KD-reflektorov</t>
  </si>
  <si>
    <t>Poplatky banke</t>
  </si>
  <si>
    <t>S T A R O B A</t>
  </si>
  <si>
    <t>Oprava,údržba budov</t>
  </si>
  <si>
    <t>Aktualizácia softvéru</t>
  </si>
  <si>
    <t>Aktualizácia softvéru-REGOB-evidencia obyvateľstva</t>
  </si>
  <si>
    <t>SOC.POMOC OBČANOM V HMOTNEJ NÚDZI</t>
  </si>
  <si>
    <t>Nákup kukanádob</t>
  </si>
  <si>
    <t>Všeobecný materiál - REGOB-kanc.mat.,toner</t>
  </si>
  <si>
    <t>01.6.0</t>
  </si>
  <si>
    <t>Prepravné</t>
  </si>
  <si>
    <t>Cestovné náhrady-vlastným zamestnancom</t>
  </si>
  <si>
    <t>Cestovné náhrady-iným zamestnancom</t>
  </si>
  <si>
    <t>Prenes.výkon št.spr.- referendum</t>
  </si>
  <si>
    <t>Prenes.výkon št.spr.- predškolské deti</t>
  </si>
  <si>
    <r>
      <t xml:space="preserve">VŠEOBECNÉ VEREJNÉ SLUŽBY       </t>
    </r>
    <r>
      <rPr>
        <b/>
        <sz val="10"/>
        <rFont val="Times New Roman"/>
        <family val="1"/>
        <charset val="238"/>
      </rPr>
      <t>(Referendum)</t>
    </r>
  </si>
  <si>
    <t>NÁBOŽENSKÉ A INÉ SPOLOČENSKÉ SLUŽBY</t>
  </si>
  <si>
    <r>
      <t xml:space="preserve">Vedľajšie služby poskytované v rámci predprim.vzdelávania </t>
    </r>
    <r>
      <rPr>
        <b/>
        <sz val="10"/>
        <rFont val="Times New Roman"/>
        <family val="1"/>
        <charset val="238"/>
      </rPr>
      <t>(Šk.jedáleň pri MŠ)</t>
    </r>
  </si>
  <si>
    <t>Príspevok na stravu - dôchodcovia</t>
  </si>
  <si>
    <t>Príspevok na stravu - deti hmotná núdza MŠ</t>
  </si>
  <si>
    <t>Bežný rozpočet - Príjmy</t>
  </si>
  <si>
    <t>Bežný rozpočet - Výdavky</t>
  </si>
  <si>
    <t>Bežný rozpočet = schodok - /, prebytok +</t>
  </si>
  <si>
    <t>Kapitálový rozpočet - Príjmy</t>
  </si>
  <si>
    <t>Kapitálový rozpočet - Výdavky</t>
  </si>
  <si>
    <t>Kapitálový rozpočet = schodok - /, prebytok +</t>
  </si>
  <si>
    <t>Zverejnený na úradnej tabuli: od 01.12. 2014     do 15.12.2014</t>
  </si>
  <si>
    <t>Vypracovala : Roobová Mária</t>
  </si>
  <si>
    <t xml:space="preserve">Schválený:  dňa   </t>
  </si>
  <si>
    <t>REKAPITULÁCIA</t>
  </si>
  <si>
    <t>Výdavky rozpočtu - bežné, kapitálové</t>
  </si>
  <si>
    <t>10.7.0</t>
  </si>
  <si>
    <t>B E Ž N É    V  Ý  D  A  V  K  Y</t>
  </si>
  <si>
    <t>10.2.0</t>
  </si>
  <si>
    <t>09.1.1.1</t>
  </si>
  <si>
    <t>NÁBOŽENSKÉ SLUŽBY</t>
  </si>
  <si>
    <t>Výkup pozemkov-za cintorínom SPF</t>
  </si>
  <si>
    <t xml:space="preserve">KAPITÁLOVÉ VÝDAVKY  S P O L U </t>
  </si>
  <si>
    <t>Vratky</t>
  </si>
  <si>
    <t>Všeobecný materiál-kanc.potr.,toner</t>
  </si>
  <si>
    <t xml:space="preserve">Všeobec.materiál-lanko kosačka,náhr.diely,antuka </t>
  </si>
  <si>
    <t>Nákup kosačky</t>
  </si>
  <si>
    <t>Služby-drátkovanie zasadačky</t>
  </si>
  <si>
    <t>Realizácia stavieb -zámková dlažba cintorín</t>
  </si>
  <si>
    <t>CESTNÁ  DOPRAVA</t>
  </si>
  <si>
    <t>Výkup pozemkov-ihrisko,SPF-septik</t>
  </si>
  <si>
    <t>Realizácia stavieb-chodník cintorín</t>
  </si>
  <si>
    <t>30000-</t>
  </si>
  <si>
    <t>Celkom</t>
  </si>
  <si>
    <t>135598+</t>
  </si>
  <si>
    <t>135598-</t>
  </si>
  <si>
    <t>165598+</t>
  </si>
  <si>
    <t>165598-</t>
  </si>
  <si>
    <t>137586+</t>
  </si>
  <si>
    <t>137731+</t>
  </si>
  <si>
    <t>132160-</t>
  </si>
  <si>
    <t>133751-</t>
  </si>
  <si>
    <t>Realizácia stavieb-miestna komun.medzi RD č.25 a 26</t>
  </si>
  <si>
    <t>5426+</t>
  </si>
  <si>
    <t>3980+</t>
  </si>
  <si>
    <t>133751+</t>
  </si>
  <si>
    <t>3980-</t>
  </si>
  <si>
    <t>Všeobecný materiál-čist.prostr.,žiarovky a iné</t>
  </si>
  <si>
    <t xml:space="preserve">BEŽNÉ VÝDAVKY   S P O L U </t>
  </si>
  <si>
    <t xml:space="preserve">Prevod prostr.peňažných fondov-rezervný fond </t>
  </si>
  <si>
    <t>PRÍJMOVÉ FINANČNÉ OPRÁCIE SPOLU</t>
  </si>
  <si>
    <t>PRÍJMOVÉ FINANČNÉ OPERÁCIE /PFO/</t>
  </si>
  <si>
    <t>Príjmy rozpočtu - bežné, kapitálové, PFO</t>
  </si>
  <si>
    <t xml:space="preserve">V Ý D A V K Y   O B C E   S P O L U </t>
  </si>
  <si>
    <t>PRÍJMY OBCE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</si>
</sst>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5" fillId="0" borderId="3" xfId="0" applyFont="1" applyBorder="1"/>
    <xf numFmtId="1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3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0" fontId="7" fillId="0" borderId="1" xfId="0" applyFont="1" applyBorder="1"/>
    <xf numFmtId="3" fontId="5" fillId="0" borderId="1" xfId="0" applyNumberFormat="1" applyFont="1" applyFill="1" applyBorder="1"/>
    <xf numFmtId="0" fontId="5" fillId="0" borderId="1" xfId="0" applyFont="1" applyBorder="1" applyAlignment="1">
      <alignment horizontal="left"/>
    </xf>
    <xf numFmtId="3" fontId="5" fillId="2" borderId="1" xfId="0" applyNumberFormat="1" applyFont="1" applyFill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4" fillId="0" borderId="4" xfId="0" applyFont="1" applyBorder="1"/>
    <xf numFmtId="3" fontId="8" fillId="0" borderId="1" xfId="0" applyNumberFormat="1" applyFont="1" applyBorder="1"/>
    <xf numFmtId="3" fontId="9" fillId="0" borderId="1" xfId="0" applyNumberFormat="1" applyFont="1" applyBorder="1"/>
    <xf numFmtId="1" fontId="6" fillId="0" borderId="5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0" fontId="5" fillId="0" borderId="5" xfId="0" applyFont="1" applyBorder="1"/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3" fontId="5" fillId="0" borderId="1" xfId="0" applyNumberFormat="1" applyFont="1" applyFill="1" applyBorder="1" applyAlignment="1">
      <alignment horizontal="right"/>
    </xf>
    <xf numFmtId="0" fontId="4" fillId="0" borderId="3" xfId="0" applyFont="1" applyBorder="1"/>
    <xf numFmtId="0" fontId="0" fillId="0" borderId="0" xfId="0" applyFill="1"/>
    <xf numFmtId="4" fontId="7" fillId="0" borderId="1" xfId="0" applyNumberFormat="1" applyFont="1" applyBorder="1"/>
    <xf numFmtId="4" fontId="4" fillId="0" borderId="1" xfId="0" applyNumberFormat="1" applyFont="1" applyBorder="1"/>
    <xf numFmtId="3" fontId="4" fillId="2" borderId="1" xfId="0" applyNumberFormat="1" applyFont="1" applyFill="1" applyBorder="1"/>
    <xf numFmtId="2" fontId="7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2" fontId="5" fillId="0" borderId="1" xfId="0" applyNumberFormat="1" applyFont="1" applyFill="1" applyBorder="1"/>
    <xf numFmtId="2" fontId="5" fillId="2" borderId="1" xfId="0" applyNumberFormat="1" applyFont="1" applyFill="1" applyBorder="1"/>
    <xf numFmtId="2" fontId="4" fillId="2" borderId="1" xfId="0" applyNumberFormat="1" applyFont="1" applyFill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/>
    <xf numFmtId="1" fontId="6" fillId="0" borderId="27" xfId="0" applyNumberFormat="1" applyFont="1" applyBorder="1" applyAlignment="1">
      <alignment horizontal="left"/>
    </xf>
    <xf numFmtId="1" fontId="5" fillId="0" borderId="27" xfId="0" applyNumberFormat="1" applyFont="1" applyBorder="1" applyAlignment="1">
      <alignment horizontal="left"/>
    </xf>
    <xf numFmtId="3" fontId="5" fillId="0" borderId="28" xfId="0" applyNumberFormat="1" applyFont="1" applyBorder="1"/>
    <xf numFmtId="1" fontId="4" fillId="0" borderId="27" xfId="0" applyNumberFormat="1" applyFont="1" applyBorder="1" applyAlignment="1">
      <alignment horizontal="left"/>
    </xf>
    <xf numFmtId="3" fontId="4" fillId="0" borderId="28" xfId="0" applyNumberFormat="1" applyFont="1" applyBorder="1"/>
    <xf numFmtId="0" fontId="5" fillId="0" borderId="27" xfId="0" applyFont="1" applyBorder="1"/>
    <xf numFmtId="0" fontId="4" fillId="0" borderId="27" xfId="0" applyFont="1" applyBorder="1"/>
    <xf numFmtId="3" fontId="5" fillId="0" borderId="4" xfId="0" applyNumberFormat="1" applyFont="1" applyBorder="1"/>
    <xf numFmtId="2" fontId="5" fillId="0" borderId="4" xfId="0" applyNumberFormat="1" applyFont="1" applyBorder="1"/>
    <xf numFmtId="3" fontId="5" fillId="0" borderId="29" xfId="0" applyNumberFormat="1" applyFont="1" applyBorder="1"/>
    <xf numFmtId="2" fontId="4" fillId="0" borderId="1" xfId="0" applyNumberFormat="1" applyFont="1" applyBorder="1" applyAlignment="1">
      <alignment horizontal="right"/>
    </xf>
    <xf numFmtId="0" fontId="4" fillId="0" borderId="32" xfId="0" applyFont="1" applyBorder="1"/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5" xfId="0" applyBorder="1"/>
    <xf numFmtId="0" fontId="0" fillId="0" borderId="35" xfId="0" applyBorder="1" applyAlignment="1">
      <alignment horizontal="left"/>
    </xf>
    <xf numFmtId="0" fontId="4" fillId="0" borderId="6" xfId="0" applyFont="1" applyBorder="1"/>
    <xf numFmtId="0" fontId="5" fillId="0" borderId="35" xfId="0" applyFont="1" applyBorder="1"/>
    <xf numFmtId="3" fontId="5" fillId="0" borderId="35" xfId="0" applyNumberFormat="1" applyFont="1" applyBorder="1"/>
    <xf numFmtId="2" fontId="5" fillId="0" borderId="35" xfId="0" applyNumberFormat="1" applyFont="1" applyBorder="1"/>
    <xf numFmtId="0" fontId="10" fillId="0" borderId="0" xfId="0" applyFont="1"/>
    <xf numFmtId="0" fontId="17" fillId="0" borderId="35" xfId="0" applyFont="1" applyBorder="1"/>
    <xf numFmtId="0" fontId="17" fillId="0" borderId="0" xfId="0" applyFont="1"/>
    <xf numFmtId="0" fontId="20" fillId="0" borderId="0" xfId="0" applyFont="1"/>
    <xf numFmtId="1" fontId="5" fillId="0" borderId="4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2" fontId="5" fillId="0" borderId="3" xfId="0" applyNumberFormat="1" applyFont="1" applyBorder="1"/>
    <xf numFmtId="3" fontId="5" fillId="0" borderId="44" xfId="0" applyNumberFormat="1" applyFont="1" applyBorder="1"/>
    <xf numFmtId="1" fontId="4" fillId="0" borderId="43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3" fontId="4" fillId="0" borderId="3" xfId="0" applyNumberFormat="1" applyFont="1" applyBorder="1"/>
    <xf numFmtId="2" fontId="4" fillId="0" borderId="3" xfId="0" applyNumberFormat="1" applyFont="1" applyBorder="1"/>
    <xf numFmtId="3" fontId="4" fillId="0" borderId="44" xfId="0" applyNumberFormat="1" applyFont="1" applyBorder="1"/>
    <xf numFmtId="4" fontId="5" fillId="0" borderId="0" xfId="0" applyNumberFormat="1" applyFont="1" applyFill="1" applyBorder="1"/>
    <xf numFmtId="2" fontId="0" fillId="0" borderId="0" xfId="0" applyNumberFormat="1"/>
    <xf numFmtId="0" fontId="17" fillId="0" borderId="45" xfId="0" applyFont="1" applyBorder="1"/>
    <xf numFmtId="0" fontId="17" fillId="0" borderId="35" xfId="0" applyFont="1" applyBorder="1" applyAlignment="1">
      <alignment horizontal="left"/>
    </xf>
    <xf numFmtId="0" fontId="5" fillId="0" borderId="43" xfId="0" applyFont="1" applyBorder="1"/>
    <xf numFmtId="0" fontId="5" fillId="0" borderId="3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7" fillId="0" borderId="35" xfId="0" applyFont="1" applyBorder="1" applyAlignment="1">
      <alignment horizontal="right"/>
    </xf>
    <xf numFmtId="0" fontId="0" fillId="0" borderId="35" xfId="0" applyBorder="1" applyAlignment="1">
      <alignment horizontal="right"/>
    </xf>
    <xf numFmtId="0" fontId="19" fillId="0" borderId="35" xfId="0" applyFont="1" applyBorder="1" applyAlignment="1">
      <alignment horizontal="left"/>
    </xf>
    <xf numFmtId="0" fontId="19" fillId="0" borderId="35" xfId="0" applyFont="1" applyBorder="1"/>
    <xf numFmtId="2" fontId="19" fillId="0" borderId="35" xfId="0" applyNumberFormat="1" applyFont="1" applyBorder="1"/>
    <xf numFmtId="2" fontId="17" fillId="0" borderId="35" xfId="0" applyNumberFormat="1" applyFont="1" applyBorder="1"/>
    <xf numFmtId="2" fontId="5" fillId="0" borderId="5" xfId="0" applyNumberFormat="1" applyFont="1" applyBorder="1"/>
    <xf numFmtId="3" fontId="5" fillId="0" borderId="0" xfId="0" applyNumberFormat="1" applyFont="1" applyFill="1" applyBorder="1"/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1" fontId="5" fillId="0" borderId="0" xfId="0" applyNumberFormat="1" applyFont="1" applyFill="1" applyBorder="1"/>
    <xf numFmtId="4" fontId="0" fillId="0" borderId="0" xfId="0" applyNumberFormat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3" fontId="5" fillId="0" borderId="0" xfId="0" applyNumberFormat="1" applyFont="1" applyBorder="1"/>
    <xf numFmtId="2" fontId="5" fillId="0" borderId="0" xfId="0" applyNumberFormat="1" applyFont="1" applyBorder="1"/>
    <xf numFmtId="3" fontId="4" fillId="0" borderId="0" xfId="0" applyNumberFormat="1" applyFont="1" applyBorder="1"/>
    <xf numFmtId="2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18" fillId="0" borderId="0" xfId="0" applyFont="1" applyBorder="1"/>
    <xf numFmtId="0" fontId="17" fillId="0" borderId="0" xfId="0" applyFont="1" applyBorder="1"/>
    <xf numFmtId="0" fontId="19" fillId="0" borderId="0" xfId="0" applyFont="1" applyBorder="1"/>
    <xf numFmtId="3" fontId="9" fillId="0" borderId="4" xfId="0" applyNumberFormat="1" applyFont="1" applyBorder="1"/>
    <xf numFmtId="2" fontId="9" fillId="0" borderId="4" xfId="0" applyNumberFormat="1" applyFont="1" applyBorder="1"/>
    <xf numFmtId="3" fontId="5" fillId="0" borderId="51" xfId="0" applyNumberFormat="1" applyFont="1" applyBorder="1"/>
    <xf numFmtId="3" fontId="4" fillId="0" borderId="4" xfId="0" applyNumberFormat="1" applyFont="1" applyBorder="1"/>
    <xf numFmtId="3" fontId="5" fillId="0" borderId="7" xfId="0" applyNumberFormat="1" applyFont="1" applyBorder="1"/>
    <xf numFmtId="1" fontId="4" fillId="0" borderId="5" xfId="0" applyNumberFormat="1" applyFont="1" applyBorder="1" applyAlignment="1">
      <alignment horizontal="left" vertical="center" textRotation="90" wrapText="1"/>
    </xf>
    <xf numFmtId="0" fontId="0" fillId="0" borderId="5" xfId="0" applyBorder="1" applyAlignment="1">
      <alignment vertical="center" textRotation="90" wrapText="1"/>
    </xf>
    <xf numFmtId="0" fontId="0" fillId="0" borderId="5" xfId="0" applyBorder="1" applyAlignment="1"/>
    <xf numFmtId="0" fontId="4" fillId="0" borderId="50" xfId="0" applyFont="1" applyBorder="1" applyAlignment="1">
      <alignment horizontal="left"/>
    </xf>
    <xf numFmtId="3" fontId="4" fillId="0" borderId="50" xfId="0" applyNumberFormat="1" applyFont="1" applyBorder="1"/>
    <xf numFmtId="2" fontId="4" fillId="0" borderId="50" xfId="0" applyNumberFormat="1" applyFont="1" applyBorder="1"/>
    <xf numFmtId="0" fontId="4" fillId="0" borderId="10" xfId="0" applyFont="1" applyBorder="1" applyAlignment="1">
      <alignment horizontal="left"/>
    </xf>
    <xf numFmtId="3" fontId="5" fillId="0" borderId="4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0" fontId="5" fillId="0" borderId="10" xfId="0" applyFont="1" applyBorder="1"/>
    <xf numFmtId="3" fontId="5" fillId="0" borderId="0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0" fontId="14" fillId="0" borderId="0" xfId="0" applyFont="1"/>
    <xf numFmtId="0" fontId="0" fillId="0" borderId="10" xfId="0" applyBorder="1" applyAlignment="1">
      <alignment vertical="center" textRotation="90" wrapText="1"/>
    </xf>
    <xf numFmtId="0" fontId="5" fillId="0" borderId="35" xfId="0" applyFont="1" applyBorder="1" applyAlignment="1">
      <alignment horizontal="left"/>
    </xf>
    <xf numFmtId="3" fontId="5" fillId="0" borderId="35" xfId="0" applyNumberFormat="1" applyFont="1" applyBorder="1" applyAlignment="1">
      <alignment horizontal="right"/>
    </xf>
    <xf numFmtId="2" fontId="5" fillId="0" borderId="35" xfId="0" applyNumberFormat="1" applyFont="1" applyBorder="1" applyAlignment="1">
      <alignment horizontal="right"/>
    </xf>
    <xf numFmtId="3" fontId="4" fillId="0" borderId="35" xfId="0" applyNumberFormat="1" applyFont="1" applyBorder="1"/>
    <xf numFmtId="49" fontId="4" fillId="0" borderId="32" xfId="0" applyNumberFormat="1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2" fontId="4" fillId="0" borderId="5" xfId="0" applyNumberFormat="1" applyFont="1" applyBorder="1"/>
    <xf numFmtId="3" fontId="4" fillId="0" borderId="5" xfId="0" applyNumberFormat="1" applyFont="1" applyBorder="1"/>
    <xf numFmtId="0" fontId="0" fillId="0" borderId="7" xfId="0" applyBorder="1"/>
    <xf numFmtId="0" fontId="4" fillId="0" borderId="1" xfId="0" applyFont="1" applyBorder="1" applyAlignment="1">
      <alignment horizontal="left"/>
    </xf>
    <xf numFmtId="3" fontId="9" fillId="0" borderId="4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2" fontId="5" fillId="0" borderId="53" xfId="0" applyNumberFormat="1" applyFont="1" applyBorder="1"/>
    <xf numFmtId="1" fontId="5" fillId="0" borderId="35" xfId="0" applyNumberFormat="1" applyFont="1" applyBorder="1" applyAlignment="1">
      <alignment horizontal="left"/>
    </xf>
    <xf numFmtId="0" fontId="0" fillId="0" borderId="46" xfId="0" applyBorder="1"/>
    <xf numFmtId="49" fontId="4" fillId="0" borderId="10" xfId="0" applyNumberFormat="1" applyFont="1" applyBorder="1" applyAlignment="1">
      <alignment horizontal="left"/>
    </xf>
    <xf numFmtId="0" fontId="14" fillId="0" borderId="54" xfId="0" applyFont="1" applyBorder="1"/>
    <xf numFmtId="1" fontId="5" fillId="0" borderId="35" xfId="0" applyNumberFormat="1" applyFont="1" applyFill="1" applyBorder="1" applyAlignment="1">
      <alignment horizontal="left"/>
    </xf>
    <xf numFmtId="0" fontId="5" fillId="0" borderId="35" xfId="0" applyFont="1" applyFill="1" applyBorder="1"/>
    <xf numFmtId="3" fontId="5" fillId="0" borderId="35" xfId="0" applyNumberFormat="1" applyFont="1" applyFill="1" applyBorder="1"/>
    <xf numFmtId="2" fontId="9" fillId="0" borderId="4" xfId="0" applyNumberFormat="1" applyFont="1" applyBorder="1" applyAlignment="1">
      <alignment horizontal="right"/>
    </xf>
    <xf numFmtId="3" fontId="9" fillId="0" borderId="5" xfId="0" applyNumberFormat="1" applyFont="1" applyBorder="1"/>
    <xf numFmtId="2" fontId="9" fillId="0" borderId="5" xfId="0" applyNumberFormat="1" applyFont="1" applyBorder="1"/>
    <xf numFmtId="0" fontId="0" fillId="0" borderId="0" xfId="0" applyAlignment="1"/>
    <xf numFmtId="0" fontId="17" fillId="0" borderId="8" xfId="0" applyFont="1" applyFill="1" applyBorder="1" applyAlignment="1">
      <alignment horizontal="left"/>
    </xf>
    <xf numFmtId="0" fontId="0" fillId="0" borderId="54" xfId="0" applyBorder="1"/>
    <xf numFmtId="0" fontId="0" fillId="0" borderId="35" xfId="0" applyFont="1" applyBorder="1"/>
    <xf numFmtId="49" fontId="4" fillId="0" borderId="8" xfId="0" applyNumberFormat="1" applyFont="1" applyBorder="1" applyAlignment="1">
      <alignment horizontal="left"/>
    </xf>
    <xf numFmtId="0" fontId="7" fillId="0" borderId="4" xfId="0" applyFont="1" applyBorder="1"/>
    <xf numFmtId="2" fontId="4" fillId="0" borderId="4" xfId="0" applyNumberFormat="1" applyFont="1" applyBorder="1"/>
    <xf numFmtId="0" fontId="5" fillId="0" borderId="55" xfId="0" applyFont="1" applyBorder="1"/>
    <xf numFmtId="2" fontId="4" fillId="0" borderId="35" xfId="0" applyNumberFormat="1" applyFont="1" applyBorder="1"/>
    <xf numFmtId="0" fontId="5" fillId="0" borderId="35" xfId="0" applyFont="1" applyFill="1" applyBorder="1" applyAlignment="1">
      <alignment horizontal="left"/>
    </xf>
    <xf numFmtId="3" fontId="4" fillId="0" borderId="35" xfId="0" applyNumberFormat="1" applyFont="1" applyBorder="1" applyAlignment="1">
      <alignment horizontal="right"/>
    </xf>
    <xf numFmtId="3" fontId="0" fillId="0" borderId="35" xfId="0" applyNumberFormat="1" applyBorder="1"/>
    <xf numFmtId="0" fontId="17" fillId="0" borderId="35" xfId="0" applyFont="1" applyFill="1" applyBorder="1" applyAlignment="1">
      <alignment horizontal="left"/>
    </xf>
    <xf numFmtId="0" fontId="14" fillId="0" borderId="0" xfId="0" applyFont="1" applyBorder="1"/>
    <xf numFmtId="0" fontId="0" fillId="0" borderId="56" xfId="0" applyBorder="1"/>
    <xf numFmtId="0" fontId="0" fillId="0" borderId="9" xfId="0" applyBorder="1"/>
    <xf numFmtId="3" fontId="17" fillId="0" borderId="35" xfId="0" applyNumberFormat="1" applyFont="1" applyBorder="1"/>
    <xf numFmtId="3" fontId="19" fillId="0" borderId="35" xfId="0" applyNumberFormat="1" applyFont="1" applyBorder="1"/>
    <xf numFmtId="0" fontId="4" fillId="0" borderId="33" xfId="0" applyFont="1" applyBorder="1" applyAlignment="1">
      <alignment horizontal="left"/>
    </xf>
    <xf numFmtId="3" fontId="5" fillId="0" borderId="5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0" fontId="17" fillId="0" borderId="7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0" fillId="0" borderId="34" xfId="0" applyBorder="1" applyAlignment="1"/>
    <xf numFmtId="0" fontId="0" fillId="0" borderId="6" xfId="0" applyBorder="1" applyAlignment="1"/>
    <xf numFmtId="0" fontId="7" fillId="0" borderId="35" xfId="0" applyFont="1" applyBorder="1"/>
    <xf numFmtId="0" fontId="0" fillId="0" borderId="41" xfId="0" applyBorder="1"/>
    <xf numFmtId="0" fontId="0" fillId="0" borderId="45" xfId="0" applyBorder="1"/>
    <xf numFmtId="0" fontId="17" fillId="0" borderId="41" xfId="0" applyFont="1" applyBorder="1"/>
    <xf numFmtId="0" fontId="17" fillId="0" borderId="0" xfId="0" applyFont="1" applyAlignment="1"/>
    <xf numFmtId="49" fontId="4" fillId="0" borderId="7" xfId="0" applyNumberFormat="1" applyFont="1" applyBorder="1"/>
    <xf numFmtId="2" fontId="4" fillId="0" borderId="61" xfId="0" applyNumberFormat="1" applyFont="1" applyBorder="1"/>
    <xf numFmtId="3" fontId="4" fillId="0" borderId="61" xfId="0" applyNumberFormat="1" applyFont="1" applyBorder="1"/>
    <xf numFmtId="3" fontId="5" fillId="4" borderId="0" xfId="0" applyNumberFormat="1" applyFont="1" applyFill="1" applyBorder="1" applyAlignment="1">
      <alignment shrinkToFit="1"/>
    </xf>
    <xf numFmtId="0" fontId="0" fillId="0" borderId="0" xfId="0" applyBorder="1" applyAlignment="1">
      <alignment shrinkToFit="1"/>
    </xf>
    <xf numFmtId="0" fontId="4" fillId="0" borderId="62" xfId="0" applyFont="1" applyBorder="1"/>
    <xf numFmtId="0" fontId="4" fillId="0" borderId="63" xfId="0" applyFont="1" applyBorder="1"/>
    <xf numFmtId="0" fontId="4" fillId="0" borderId="58" xfId="0" applyFont="1" applyBorder="1"/>
    <xf numFmtId="0" fontId="0" fillId="0" borderId="21" xfId="0" applyBorder="1"/>
    <xf numFmtId="3" fontId="5" fillId="0" borderId="21" xfId="0" applyNumberFormat="1" applyFont="1" applyBorder="1"/>
    <xf numFmtId="0" fontId="4" fillId="0" borderId="57" xfId="0" applyFont="1" applyBorder="1"/>
    <xf numFmtId="0" fontId="14" fillId="0" borderId="57" xfId="0" applyFont="1" applyBorder="1"/>
    <xf numFmtId="2" fontId="5" fillId="0" borderId="7" xfId="0" applyNumberFormat="1" applyFont="1" applyBorder="1"/>
    <xf numFmtId="3" fontId="5" fillId="0" borderId="64" xfId="0" applyNumberFormat="1" applyFont="1" applyBorder="1"/>
    <xf numFmtId="0" fontId="17" fillId="0" borderId="21" xfId="0" applyFont="1" applyBorder="1"/>
    <xf numFmtId="0" fontId="0" fillId="0" borderId="7" xfId="0" applyFont="1" applyBorder="1"/>
    <xf numFmtId="3" fontId="5" fillId="0" borderId="10" xfId="0" applyNumberFormat="1" applyFont="1" applyFill="1" applyBorder="1"/>
    <xf numFmtId="0" fontId="5" fillId="0" borderId="65" xfId="0" applyFont="1" applyBorder="1"/>
    <xf numFmtId="0" fontId="4" fillId="0" borderId="32" xfId="0" applyFont="1" applyBorder="1" applyAlignment="1">
      <alignment horizontal="left"/>
    </xf>
    <xf numFmtId="0" fontId="19" fillId="0" borderId="21" xfId="0" applyFont="1" applyBorder="1"/>
    <xf numFmtId="3" fontId="4" fillId="0" borderId="10" xfId="0" applyNumberFormat="1" applyFont="1" applyFill="1" applyBorder="1"/>
    <xf numFmtId="0" fontId="19" fillId="0" borderId="46" xfId="0" applyFont="1" applyFill="1" applyBorder="1"/>
    <xf numFmtId="0" fontId="17" fillId="0" borderId="46" xfId="0" applyFont="1" applyFill="1" applyBorder="1"/>
    <xf numFmtId="0" fontId="17" fillId="0" borderId="0" xfId="0" applyFont="1" applyFill="1" applyBorder="1"/>
    <xf numFmtId="3" fontId="4" fillId="0" borderId="0" xfId="0" applyNumberFormat="1" applyFont="1" applyFill="1" applyBorder="1"/>
    <xf numFmtId="0" fontId="19" fillId="0" borderId="0" xfId="0" applyFont="1" applyFill="1" applyBorder="1"/>
    <xf numFmtId="0" fontId="0" fillId="0" borderId="0" xfId="0" applyNumberFormat="1"/>
    <xf numFmtId="3" fontId="0" fillId="0" borderId="0" xfId="0" applyNumberFormat="1" applyBorder="1"/>
    <xf numFmtId="0" fontId="0" fillId="0" borderId="0" xfId="0" applyFill="1" applyBorder="1"/>
    <xf numFmtId="0" fontId="0" fillId="0" borderId="55" xfId="0" applyBorder="1" applyAlignment="1">
      <alignment vertical="top"/>
    </xf>
    <xf numFmtId="0" fontId="17" fillId="0" borderId="35" xfId="0" applyNumberFormat="1" applyFont="1" applyBorder="1"/>
    <xf numFmtId="0" fontId="5" fillId="0" borderId="4" xfId="0" applyNumberFormat="1" applyFont="1" applyBorder="1"/>
    <xf numFmtId="0" fontId="4" fillId="0" borderId="3" xfId="0" applyNumberFormat="1" applyFont="1" applyBorder="1"/>
    <xf numFmtId="0" fontId="5" fillId="4" borderId="1" xfId="0" applyNumberFormat="1" applyFont="1" applyFill="1" applyBorder="1"/>
    <xf numFmtId="0" fontId="5" fillId="0" borderId="1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Fill="1" applyBorder="1"/>
    <xf numFmtId="0" fontId="5" fillId="0" borderId="1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4" fillId="0" borderId="5" xfId="0" applyNumberFormat="1" applyFont="1" applyBorder="1"/>
    <xf numFmtId="0" fontId="4" fillId="0" borderId="10" xfId="0" applyNumberFormat="1" applyFont="1" applyBorder="1"/>
    <xf numFmtId="0" fontId="19" fillId="0" borderId="7" xfId="0" applyNumberFormat="1" applyFont="1" applyBorder="1"/>
    <xf numFmtId="0" fontId="5" fillId="0" borderId="35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0" fillId="0" borderId="7" xfId="0" applyNumberFormat="1" applyFont="1" applyBorder="1"/>
    <xf numFmtId="0" fontId="8" fillId="0" borderId="1" xfId="0" applyNumberFormat="1" applyFont="1" applyBorder="1"/>
    <xf numFmtId="0" fontId="9" fillId="0" borderId="1" xfId="0" applyNumberFormat="1" applyFont="1" applyBorder="1"/>
    <xf numFmtId="0" fontId="9" fillId="0" borderId="4" xfId="0" applyNumberFormat="1" applyFont="1" applyBorder="1"/>
    <xf numFmtId="0" fontId="5" fillId="0" borderId="35" xfId="0" applyNumberFormat="1" applyFont="1" applyBorder="1"/>
    <xf numFmtId="0" fontId="5" fillId="0" borderId="3" xfId="0" applyNumberFormat="1" applyFont="1" applyBorder="1"/>
    <xf numFmtId="0" fontId="5" fillId="0" borderId="1" xfId="0" applyNumberFormat="1" applyFont="1" applyFill="1" applyBorder="1" applyAlignment="1">
      <alignment horizontal="right"/>
    </xf>
    <xf numFmtId="0" fontId="0" fillId="0" borderId="35" xfId="0" applyNumberFormat="1" applyBorder="1"/>
    <xf numFmtId="0" fontId="9" fillId="0" borderId="4" xfId="0" applyNumberFormat="1" applyFont="1" applyBorder="1" applyAlignment="1">
      <alignment horizontal="right"/>
    </xf>
    <xf numFmtId="0" fontId="9" fillId="0" borderId="5" xfId="0" applyNumberFormat="1" applyFont="1" applyBorder="1"/>
    <xf numFmtId="0" fontId="9" fillId="0" borderId="5" xfId="0" applyNumberFormat="1" applyFont="1" applyBorder="1" applyAlignment="1">
      <alignment horizontal="right"/>
    </xf>
    <xf numFmtId="0" fontId="17" fillId="0" borderId="35" xfId="0" applyNumberFormat="1" applyFont="1" applyBorder="1" applyAlignment="1">
      <alignment horizontal="right"/>
    </xf>
    <xf numFmtId="0" fontId="0" fillId="0" borderId="35" xfId="0" applyNumberFormat="1" applyFont="1" applyBorder="1"/>
    <xf numFmtId="0" fontId="17" fillId="0" borderId="7" xfId="0" applyNumberFormat="1" applyFont="1" applyBorder="1"/>
    <xf numFmtId="0" fontId="4" fillId="0" borderId="1" xfId="0" applyNumberFormat="1" applyFont="1" applyBorder="1" applyAlignment="1">
      <alignment horizontal="right"/>
    </xf>
    <xf numFmtId="0" fontId="4" fillId="0" borderId="35" xfId="0" applyFont="1" applyBorder="1"/>
    <xf numFmtId="0" fontId="4" fillId="0" borderId="66" xfId="0" applyFont="1" applyBorder="1"/>
    <xf numFmtId="0" fontId="5" fillId="0" borderId="53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0" fillId="0" borderId="56" xfId="0" applyFont="1" applyBorder="1" applyAlignment="1">
      <alignment horizontal="left" vertical="top"/>
    </xf>
    <xf numFmtId="0" fontId="0" fillId="0" borderId="46" xfId="0" applyBorder="1" applyAlignment="1">
      <alignment vertical="top"/>
    </xf>
    <xf numFmtId="0" fontId="4" fillId="0" borderId="37" xfId="0" applyFont="1" applyBorder="1"/>
    <xf numFmtId="0" fontId="5" fillId="0" borderId="6" xfId="0" applyFont="1" applyBorder="1" applyAlignment="1">
      <alignment horizontal="left"/>
    </xf>
    <xf numFmtId="0" fontId="17" fillId="0" borderId="0" xfId="0" applyFont="1" applyAlignment="1">
      <alignment horizontal="left"/>
    </xf>
    <xf numFmtId="49" fontId="19" fillId="0" borderId="46" xfId="0" applyNumberFormat="1" applyFont="1" applyBorder="1" applyAlignment="1">
      <alignment vertical="top"/>
    </xf>
    <xf numFmtId="0" fontId="5" fillId="0" borderId="0" xfId="0" applyFont="1" applyFill="1" applyBorder="1"/>
    <xf numFmtId="0" fontId="4" fillId="0" borderId="67" xfId="0" applyFont="1" applyBorder="1"/>
    <xf numFmtId="0" fontId="4" fillId="0" borderId="68" xfId="0" applyFont="1" applyBorder="1"/>
    <xf numFmtId="2" fontId="4" fillId="0" borderId="53" xfId="0" applyNumberFormat="1" applyFont="1" applyBorder="1"/>
    <xf numFmtId="49" fontId="4" fillId="0" borderId="69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19" fillId="0" borderId="7" xfId="0" applyNumberFormat="1" applyFont="1" applyBorder="1"/>
    <xf numFmtId="49" fontId="4" fillId="0" borderId="4" xfId="0" applyNumberFormat="1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49" fontId="9" fillId="0" borderId="30" xfId="0" applyNumberFormat="1" applyFont="1" applyFill="1" applyBorder="1" applyAlignment="1">
      <alignment horizontal="right"/>
    </xf>
    <xf numFmtId="0" fontId="19" fillId="0" borderId="35" xfId="0" applyFont="1" applyBorder="1" applyAlignment="1">
      <alignment horizontal="right"/>
    </xf>
    <xf numFmtId="0" fontId="19" fillId="0" borderId="7" xfId="0" applyFont="1" applyBorder="1"/>
    <xf numFmtId="0" fontId="17" fillId="0" borderId="7" xfId="0" applyFont="1" applyBorder="1"/>
    <xf numFmtId="0" fontId="17" fillId="0" borderId="58" xfId="0" applyFont="1" applyBorder="1"/>
    <xf numFmtId="0" fontId="4" fillId="0" borderId="0" xfId="0" applyFont="1" applyBorder="1" applyAlignment="1">
      <alignment horizontal="left"/>
    </xf>
    <xf numFmtId="0" fontId="4" fillId="0" borderId="22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58" xfId="0" applyFont="1" applyBorder="1" applyAlignment="1"/>
    <xf numFmtId="0" fontId="4" fillId="0" borderId="59" xfId="0" applyFont="1" applyBorder="1" applyAlignment="1"/>
    <xf numFmtId="0" fontId="4" fillId="0" borderId="60" xfId="0" applyFont="1" applyBorder="1" applyAlignment="1"/>
    <xf numFmtId="0" fontId="6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1" fontId="15" fillId="0" borderId="7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1" fillId="0" borderId="50" xfId="0" applyNumberFormat="1" applyFont="1" applyBorder="1"/>
    <xf numFmtId="3" fontId="21" fillId="0" borderId="52" xfId="0" applyNumberFormat="1" applyFont="1" applyBorder="1"/>
    <xf numFmtId="2" fontId="21" fillId="0" borderId="35" xfId="0" applyNumberFormat="1" applyFont="1" applyBorder="1" applyAlignment="1">
      <alignment horizontal="left"/>
    </xf>
    <xf numFmtId="3" fontId="21" fillId="0" borderId="35" xfId="0" applyNumberFormat="1" applyFont="1" applyBorder="1" applyAlignment="1">
      <alignment horizontal="right"/>
    </xf>
    <xf numFmtId="2" fontId="21" fillId="0" borderId="35" xfId="0" applyNumberFormat="1" applyFont="1" applyBorder="1" applyAlignment="1">
      <alignment horizontal="right"/>
    </xf>
    <xf numFmtId="0" fontId="21" fillId="0" borderId="47" xfId="0" applyFont="1" applyBorder="1" applyAlignment="1">
      <alignment horizontal="left"/>
    </xf>
    <xf numFmtId="0" fontId="10" fillId="0" borderId="48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4" fillId="0" borderId="35" xfId="0" applyFont="1" applyBorder="1"/>
    <xf numFmtId="0" fontId="21" fillId="0" borderId="41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2" xfId="0" applyBorder="1" applyAlignment="1">
      <alignment horizontal="left"/>
    </xf>
    <xf numFmtId="0" fontId="22" fillId="0" borderId="41" xfId="0" applyFont="1" applyBorder="1" applyAlignment="1"/>
    <xf numFmtId="0" fontId="23" fillId="0" borderId="45" xfId="0" applyFont="1" applyBorder="1" applyAlignment="1"/>
    <xf numFmtId="0" fontId="23" fillId="0" borderId="42" xfId="0" applyFont="1" applyBorder="1" applyAlignment="1"/>
    <xf numFmtId="0" fontId="23" fillId="0" borderId="35" xfId="0" applyFont="1" applyBorder="1"/>
    <xf numFmtId="49" fontId="22" fillId="0" borderId="35" xfId="0" applyNumberFormat="1" applyFont="1" applyBorder="1" applyAlignment="1">
      <alignment horizontal="right"/>
    </xf>
    <xf numFmtId="0" fontId="6" fillId="0" borderId="35" xfId="0" applyFont="1" applyBorder="1" applyAlignment="1">
      <alignment horizontal="left"/>
    </xf>
    <xf numFmtId="2" fontId="6" fillId="0" borderId="35" xfId="0" applyNumberFormat="1" applyFont="1" applyBorder="1" applyAlignment="1">
      <alignment horizontal="left"/>
    </xf>
    <xf numFmtId="3" fontId="6" fillId="0" borderId="35" xfId="0" applyNumberFormat="1" applyFont="1" applyBorder="1" applyAlignment="1">
      <alignment horizontal="right"/>
    </xf>
    <xf numFmtId="2" fontId="6" fillId="0" borderId="35" xfId="0" applyNumberFormat="1" applyFont="1" applyBorder="1" applyAlignment="1">
      <alignment horizontal="right"/>
    </xf>
    <xf numFmtId="0" fontId="10" fillId="0" borderId="45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2" fontId="21" fillId="0" borderId="42" xfId="0" applyNumberFormat="1" applyFont="1" applyBorder="1" applyAlignment="1">
      <alignment horizontal="left"/>
    </xf>
    <xf numFmtId="0" fontId="18" fillId="0" borderId="41" xfId="0" applyFont="1" applyBorder="1" applyAlignment="1"/>
    <xf numFmtId="0" fontId="0" fillId="0" borderId="45" xfId="0" applyBorder="1" applyAlignment="1"/>
    <xf numFmtId="3" fontId="18" fillId="0" borderId="35" xfId="0" applyNumberFormat="1" applyFont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opLeftCell="A51" zoomScaleNormal="100" workbookViewId="0">
      <selection activeCell="M65" sqref="M65"/>
    </sheetView>
  </sheetViews>
  <sheetFormatPr defaultRowHeight="15" x14ac:dyDescent="0.25"/>
  <cols>
    <col min="1" max="1" width="2.5703125" customWidth="1"/>
    <col min="2" max="2" width="4.7109375" customWidth="1"/>
    <col min="3" max="3" width="10.42578125" customWidth="1"/>
    <col min="4" max="4" width="9.7109375" customWidth="1"/>
    <col min="5" max="5" width="46.5703125" customWidth="1"/>
    <col min="6" max="6" width="0.140625" hidden="1" customWidth="1"/>
    <col min="7" max="8" width="12.85546875" hidden="1" customWidth="1"/>
    <col min="9" max="9" width="12.85546875" customWidth="1"/>
    <col min="10" max="11" width="12.5703125" customWidth="1"/>
    <col min="13" max="13" width="9.5703125" bestFit="1" customWidth="1"/>
    <col min="14" max="14" width="10.5703125" bestFit="1" customWidth="1"/>
  </cols>
  <sheetData>
    <row r="1" spans="2:15" ht="0.75" customHeight="1" x14ac:dyDescent="0.25"/>
    <row r="2" spans="2:15" ht="18" customHeight="1" x14ac:dyDescent="0.25">
      <c r="B2" s="294" t="s">
        <v>75</v>
      </c>
      <c r="C2" s="294"/>
      <c r="D2" s="294"/>
      <c r="E2" s="294"/>
      <c r="F2" s="294"/>
      <c r="G2" s="294"/>
      <c r="H2" s="294"/>
      <c r="I2" s="294"/>
      <c r="J2" s="294"/>
      <c r="K2" s="294"/>
    </row>
    <row r="3" spans="2:15" ht="18" x14ac:dyDescent="0.25">
      <c r="B3" s="295" t="s">
        <v>74</v>
      </c>
      <c r="C3" s="296"/>
      <c r="D3" s="296"/>
      <c r="E3" s="296"/>
      <c r="F3" s="296"/>
      <c r="G3" s="296"/>
      <c r="H3" s="296"/>
      <c r="I3" s="296"/>
      <c r="J3" s="296"/>
      <c r="K3" s="296"/>
    </row>
    <row r="4" spans="2:15" x14ac:dyDescent="0.25">
      <c r="B4" s="297" t="s">
        <v>84</v>
      </c>
      <c r="C4" s="298"/>
      <c r="D4" s="298"/>
      <c r="E4" s="298"/>
      <c r="F4" s="298"/>
      <c r="G4" s="298"/>
      <c r="H4" s="298"/>
      <c r="I4" s="298"/>
      <c r="J4" s="298"/>
      <c r="K4" s="298"/>
    </row>
    <row r="5" spans="2:15" ht="17.25" customHeight="1" thickBot="1" x14ac:dyDescent="0.3">
      <c r="B5" s="299" t="s">
        <v>76</v>
      </c>
      <c r="C5" s="298"/>
      <c r="D5" s="298"/>
      <c r="E5" s="298"/>
      <c r="F5" s="298"/>
      <c r="G5" s="298"/>
      <c r="H5" s="298"/>
      <c r="I5" s="298"/>
      <c r="J5" s="298"/>
      <c r="K5" s="298"/>
    </row>
    <row r="6" spans="2:15" ht="4.5" hidden="1" customHeight="1" thickBot="1" x14ac:dyDescent="0.3"/>
    <row r="7" spans="2:15" ht="15.75" thickBot="1" x14ac:dyDescent="0.3">
      <c r="B7" s="282"/>
      <c r="C7" s="276" t="s">
        <v>65</v>
      </c>
      <c r="D7" s="273" t="s">
        <v>66</v>
      </c>
      <c r="E7" s="284" t="s">
        <v>1</v>
      </c>
      <c r="F7" s="279" t="s">
        <v>67</v>
      </c>
      <c r="G7" s="300" t="s">
        <v>73</v>
      </c>
      <c r="H7" s="306" t="s">
        <v>72</v>
      </c>
      <c r="I7" s="303" t="s">
        <v>69</v>
      </c>
      <c r="J7" s="306" t="s">
        <v>70</v>
      </c>
      <c r="K7" s="307" t="s">
        <v>71</v>
      </c>
    </row>
    <row r="8" spans="2:15" x14ac:dyDescent="0.25">
      <c r="B8" s="283"/>
      <c r="C8" s="277"/>
      <c r="D8" s="274"/>
      <c r="E8" s="285"/>
      <c r="F8" s="280"/>
      <c r="G8" s="301"/>
      <c r="H8" s="304"/>
      <c r="I8" s="304"/>
      <c r="J8" s="304"/>
      <c r="K8" s="308"/>
    </row>
    <row r="9" spans="2:15" ht="14.25" customHeight="1" thickBot="1" x14ac:dyDescent="0.3">
      <c r="B9" s="40"/>
      <c r="C9" s="278"/>
      <c r="D9" s="275"/>
      <c r="E9" s="286"/>
      <c r="F9" s="281"/>
      <c r="G9" s="302"/>
      <c r="H9" s="305"/>
      <c r="I9" s="305"/>
      <c r="J9" s="305"/>
      <c r="K9" s="309"/>
    </row>
    <row r="10" spans="2:15" ht="9.75" customHeight="1" x14ac:dyDescent="0.25">
      <c r="B10" s="41"/>
      <c r="C10" s="287" t="s">
        <v>2</v>
      </c>
      <c r="D10" s="288"/>
      <c r="E10" s="288"/>
      <c r="F10" s="288"/>
      <c r="G10" s="288"/>
      <c r="H10" s="288"/>
      <c r="I10" s="288"/>
      <c r="J10" s="288"/>
      <c r="K10" s="289"/>
    </row>
    <row r="11" spans="2:15" ht="15.75" x14ac:dyDescent="0.25">
      <c r="B11" s="42"/>
      <c r="C11" s="290"/>
      <c r="D11" s="288"/>
      <c r="E11" s="288"/>
      <c r="F11" s="288"/>
      <c r="G11" s="288"/>
      <c r="H11" s="288"/>
      <c r="I11" s="288"/>
      <c r="J11" s="288"/>
      <c r="K11" s="289"/>
    </row>
    <row r="12" spans="2:15" ht="0.75" customHeight="1" x14ac:dyDescent="0.25">
      <c r="B12" s="43"/>
      <c r="C12" s="291"/>
      <c r="D12" s="292"/>
      <c r="E12" s="292"/>
      <c r="F12" s="292"/>
      <c r="G12" s="292"/>
      <c r="H12" s="292"/>
      <c r="I12" s="292"/>
      <c r="J12" s="292"/>
      <c r="K12" s="293"/>
    </row>
    <row r="13" spans="2:15" ht="21" customHeight="1" x14ac:dyDescent="0.25">
      <c r="B13" s="45"/>
      <c r="C13" s="5">
        <v>100</v>
      </c>
      <c r="D13" s="5"/>
      <c r="E13" s="6" t="s">
        <v>3</v>
      </c>
      <c r="F13" s="6">
        <v>122343.16</v>
      </c>
      <c r="G13" s="7">
        <v>118207</v>
      </c>
      <c r="H13" s="33">
        <v>103691.51</v>
      </c>
      <c r="I13" s="7">
        <f>SUM(I14+I16+I24+I28)</f>
        <v>122842</v>
      </c>
      <c r="J13" s="7">
        <f>SUM(J14+J16+J24+J28)</f>
        <v>124790</v>
      </c>
      <c r="K13" s="46">
        <f>SUM(K14+K16+K24+K28)</f>
        <v>124880</v>
      </c>
    </row>
    <row r="14" spans="2:15" x14ac:dyDescent="0.25">
      <c r="B14" s="45"/>
      <c r="C14" s="5">
        <v>111</v>
      </c>
      <c r="D14" s="5"/>
      <c r="E14" s="6" t="s">
        <v>4</v>
      </c>
      <c r="F14" s="30">
        <v>88527.18</v>
      </c>
      <c r="G14" s="7">
        <v>85361</v>
      </c>
      <c r="H14" s="33">
        <f>SUM(H15)</f>
        <v>66950.5</v>
      </c>
      <c r="I14" s="7">
        <f>SUM(I15)</f>
        <v>89818</v>
      </c>
      <c r="J14" s="7">
        <f>SUM(J15)</f>
        <v>90120</v>
      </c>
      <c r="K14" s="46">
        <f>SUM(K15)</f>
        <v>90130</v>
      </c>
    </row>
    <row r="15" spans="2:15" x14ac:dyDescent="0.25">
      <c r="B15" s="43"/>
      <c r="C15" s="2">
        <v>111003</v>
      </c>
      <c r="D15" s="2">
        <v>41</v>
      </c>
      <c r="E15" s="8" t="s">
        <v>5</v>
      </c>
      <c r="F15" s="29">
        <v>88527.18</v>
      </c>
      <c r="G15" s="4">
        <v>85361</v>
      </c>
      <c r="H15" s="32">
        <v>66950.5</v>
      </c>
      <c r="I15" s="4">
        <v>89818</v>
      </c>
      <c r="J15" s="4">
        <v>90120</v>
      </c>
      <c r="K15" s="44">
        <v>90130</v>
      </c>
      <c r="M15" s="95"/>
      <c r="N15" s="78"/>
    </row>
    <row r="16" spans="2:15" x14ac:dyDescent="0.25">
      <c r="B16" s="45"/>
      <c r="C16" s="5">
        <v>120</v>
      </c>
      <c r="D16" s="5"/>
      <c r="E16" s="6" t="s">
        <v>6</v>
      </c>
      <c r="F16" s="6">
        <v>23463.439999999999</v>
      </c>
      <c r="G16" s="7">
        <v>21726</v>
      </c>
      <c r="H16" s="33">
        <v>17467.919999999998</v>
      </c>
      <c r="I16" s="7">
        <f>SUM(I17:I23)</f>
        <v>21954</v>
      </c>
      <c r="J16" s="7">
        <f>SUM(J17:J23)</f>
        <v>23550</v>
      </c>
      <c r="K16" s="46">
        <f>SUM(K17:K23)</f>
        <v>23550</v>
      </c>
      <c r="N16" s="100"/>
      <c r="O16" t="s">
        <v>0</v>
      </c>
    </row>
    <row r="17" spans="2:15" x14ac:dyDescent="0.25">
      <c r="B17" s="43"/>
      <c r="C17" s="2">
        <v>121</v>
      </c>
      <c r="D17" s="2"/>
      <c r="E17" s="3" t="s">
        <v>7</v>
      </c>
      <c r="F17" s="6"/>
      <c r="G17" s="4"/>
      <c r="H17" s="34"/>
      <c r="I17" s="4"/>
      <c r="J17" s="4"/>
      <c r="K17" s="44"/>
      <c r="M17" s="96"/>
      <c r="N17" s="100"/>
    </row>
    <row r="18" spans="2:15" x14ac:dyDescent="0.25">
      <c r="B18" s="43"/>
      <c r="C18" s="2">
        <v>121001</v>
      </c>
      <c r="D18" s="2">
        <v>41</v>
      </c>
      <c r="E18" s="3" t="s">
        <v>8</v>
      </c>
      <c r="F18" s="3">
        <v>1112.6300000000001</v>
      </c>
      <c r="G18" s="4">
        <v>1100</v>
      </c>
      <c r="H18" s="34">
        <v>1176.04</v>
      </c>
      <c r="I18" s="4">
        <v>1170</v>
      </c>
      <c r="J18" s="4">
        <v>1250</v>
      </c>
      <c r="K18" s="44">
        <v>1250</v>
      </c>
      <c r="M18" s="95"/>
      <c r="N18" s="100"/>
    </row>
    <row r="19" spans="2:15" x14ac:dyDescent="0.25">
      <c r="B19" s="43"/>
      <c r="C19" s="68">
        <v>121001</v>
      </c>
      <c r="D19" s="68">
        <v>41</v>
      </c>
      <c r="E19" s="13" t="s">
        <v>85</v>
      </c>
      <c r="F19" s="13">
        <v>875.36</v>
      </c>
      <c r="G19" s="49">
        <v>860</v>
      </c>
      <c r="H19" s="50">
        <v>855.78</v>
      </c>
      <c r="I19" s="49">
        <v>870</v>
      </c>
      <c r="J19" s="49">
        <v>870</v>
      </c>
      <c r="K19" s="51">
        <v>870</v>
      </c>
      <c r="L19" s="204"/>
      <c r="M19" s="97"/>
      <c r="N19" s="98"/>
    </row>
    <row r="20" spans="2:15" x14ac:dyDescent="0.25">
      <c r="B20" s="67"/>
      <c r="C20" s="58">
        <v>121001</v>
      </c>
      <c r="D20" s="58">
        <v>41</v>
      </c>
      <c r="E20" s="80" t="s">
        <v>9</v>
      </c>
      <c r="F20" s="64">
        <v>10490.84</v>
      </c>
      <c r="G20" s="64">
        <v>7992</v>
      </c>
      <c r="H20" s="64">
        <v>8230.2099999999991</v>
      </c>
      <c r="I20" s="64">
        <v>8140</v>
      </c>
      <c r="J20" s="64">
        <v>9120</v>
      </c>
      <c r="K20" s="202">
        <v>9120</v>
      </c>
      <c r="L20" s="210"/>
      <c r="M20" s="211"/>
      <c r="O20" s="211"/>
    </row>
    <row r="21" spans="2:15" x14ac:dyDescent="0.25">
      <c r="B21" s="43"/>
      <c r="C21" s="69">
        <v>121002</v>
      </c>
      <c r="D21" s="69">
        <v>41</v>
      </c>
      <c r="E21" s="1" t="s">
        <v>10</v>
      </c>
      <c r="F21" s="1">
        <v>1245.73</v>
      </c>
      <c r="G21" s="70">
        <v>1390</v>
      </c>
      <c r="H21" s="71">
        <v>1269.57</v>
      </c>
      <c r="I21" s="70">
        <v>1390</v>
      </c>
      <c r="J21" s="70">
        <v>1390</v>
      </c>
      <c r="K21" s="72">
        <v>1390</v>
      </c>
      <c r="L21" s="204"/>
      <c r="M21" s="95"/>
      <c r="O21" s="95"/>
    </row>
    <row r="22" spans="2:15" x14ac:dyDescent="0.25">
      <c r="B22" s="43"/>
      <c r="C22" s="68">
        <v>121002</v>
      </c>
      <c r="D22" s="68">
        <v>41</v>
      </c>
      <c r="E22" s="13" t="s">
        <v>86</v>
      </c>
      <c r="F22" s="13">
        <v>802.59</v>
      </c>
      <c r="G22" s="49">
        <v>800</v>
      </c>
      <c r="H22" s="50">
        <v>775.81</v>
      </c>
      <c r="I22" s="49">
        <v>800</v>
      </c>
      <c r="J22" s="49">
        <v>800</v>
      </c>
      <c r="K22" s="51">
        <v>800</v>
      </c>
      <c r="L22" s="204"/>
      <c r="M22" s="95"/>
      <c r="O22" s="95"/>
    </row>
    <row r="23" spans="2:15" x14ac:dyDescent="0.25">
      <c r="B23" s="73"/>
      <c r="C23" s="81">
        <v>121002</v>
      </c>
      <c r="D23" s="81">
        <v>41</v>
      </c>
      <c r="E23" s="64" t="s">
        <v>11</v>
      </c>
      <c r="F23" s="64">
        <v>8936.2900000000009</v>
      </c>
      <c r="G23" s="64">
        <v>9584</v>
      </c>
      <c r="H23" s="64">
        <v>5160.51</v>
      </c>
      <c r="I23" s="64">
        <v>9584</v>
      </c>
      <c r="J23" s="64">
        <v>10120</v>
      </c>
      <c r="K23" s="202">
        <v>10120</v>
      </c>
      <c r="L23" s="97"/>
      <c r="M23" s="95"/>
    </row>
    <row r="24" spans="2:15" x14ac:dyDescent="0.25">
      <c r="B24" s="43"/>
      <c r="C24" s="74">
        <v>130</v>
      </c>
      <c r="D24" s="74"/>
      <c r="E24" s="27" t="s">
        <v>12</v>
      </c>
      <c r="F24" s="27">
        <v>8948.82</v>
      </c>
      <c r="G24" s="75">
        <v>9470</v>
      </c>
      <c r="H24" s="76">
        <v>8674.51</v>
      </c>
      <c r="I24" s="75">
        <f>SUM(I25:I27)</f>
        <v>9420</v>
      </c>
      <c r="J24" s="75">
        <f>SUM(J26:J27)</f>
        <v>9470</v>
      </c>
      <c r="K24" s="77">
        <f>SUM(K25:K27)</f>
        <v>9500</v>
      </c>
      <c r="M24" s="95"/>
    </row>
    <row r="25" spans="2:15" x14ac:dyDescent="0.25">
      <c r="B25" s="43"/>
      <c r="C25" s="2">
        <v>133</v>
      </c>
      <c r="D25" s="2">
        <v>41</v>
      </c>
      <c r="E25" s="3" t="s">
        <v>13</v>
      </c>
      <c r="F25" s="3"/>
      <c r="G25" s="4"/>
      <c r="H25" s="34"/>
      <c r="I25" s="4"/>
      <c r="J25" s="4"/>
      <c r="K25" s="44"/>
      <c r="M25" s="95"/>
    </row>
    <row r="26" spans="2:15" x14ac:dyDescent="0.25">
      <c r="B26" s="43"/>
      <c r="C26" s="2">
        <v>133001</v>
      </c>
      <c r="D26" s="2">
        <v>41</v>
      </c>
      <c r="E26" s="3" t="s">
        <v>14</v>
      </c>
      <c r="F26" s="3">
        <v>512.54999999999995</v>
      </c>
      <c r="G26" s="4">
        <v>550</v>
      </c>
      <c r="H26" s="34">
        <v>500.26</v>
      </c>
      <c r="I26" s="4">
        <v>500</v>
      </c>
      <c r="J26" s="4">
        <v>550</v>
      </c>
      <c r="K26" s="44">
        <v>550</v>
      </c>
      <c r="M26" s="95"/>
    </row>
    <row r="27" spans="2:15" x14ac:dyDescent="0.25">
      <c r="B27" s="43"/>
      <c r="C27" s="2">
        <v>133013</v>
      </c>
      <c r="D27" s="2">
        <v>41</v>
      </c>
      <c r="E27" s="3" t="s">
        <v>102</v>
      </c>
      <c r="F27" s="3">
        <v>8436.27</v>
      </c>
      <c r="G27" s="4">
        <v>8920</v>
      </c>
      <c r="H27" s="34">
        <v>8174.25</v>
      </c>
      <c r="I27" s="4">
        <v>8920</v>
      </c>
      <c r="J27" s="4">
        <v>8920</v>
      </c>
      <c r="K27" s="44">
        <v>8950</v>
      </c>
      <c r="M27" s="95"/>
    </row>
    <row r="28" spans="2:15" x14ac:dyDescent="0.25">
      <c r="B28" s="43"/>
      <c r="C28" s="5">
        <v>134</v>
      </c>
      <c r="D28" s="5"/>
      <c r="E28" s="6" t="s">
        <v>15</v>
      </c>
      <c r="F28" s="6">
        <v>1403.72</v>
      </c>
      <c r="G28" s="7">
        <v>1650</v>
      </c>
      <c r="H28" s="33">
        <v>1329.51</v>
      </c>
      <c r="I28" s="7">
        <v>1650</v>
      </c>
      <c r="J28" s="7">
        <v>1650</v>
      </c>
      <c r="K28" s="46">
        <v>1700</v>
      </c>
    </row>
    <row r="29" spans="2:15" x14ac:dyDescent="0.25">
      <c r="B29" s="43"/>
      <c r="C29" s="2">
        <v>134001</v>
      </c>
      <c r="D29" s="2">
        <v>41</v>
      </c>
      <c r="E29" s="3" t="s">
        <v>16</v>
      </c>
      <c r="F29" s="3">
        <v>1403.72</v>
      </c>
      <c r="G29" s="4">
        <v>1650</v>
      </c>
      <c r="H29" s="34">
        <v>1329.51</v>
      </c>
      <c r="I29" s="4">
        <v>1650</v>
      </c>
      <c r="J29" s="4">
        <v>1650</v>
      </c>
      <c r="K29" s="44">
        <v>1700</v>
      </c>
    </row>
    <row r="30" spans="2:15" x14ac:dyDescent="0.25">
      <c r="B30" s="43"/>
      <c r="C30" s="5">
        <v>200</v>
      </c>
      <c r="D30" s="5"/>
      <c r="E30" s="6" t="s">
        <v>17</v>
      </c>
      <c r="F30" s="6">
        <v>7042.05</v>
      </c>
      <c r="G30" s="7">
        <v>8017</v>
      </c>
      <c r="H30" s="33">
        <v>5269.7</v>
      </c>
      <c r="I30" s="7">
        <v>11137</v>
      </c>
      <c r="J30" s="7">
        <v>11177</v>
      </c>
      <c r="K30" s="46">
        <v>11232</v>
      </c>
      <c r="M30" s="96"/>
      <c r="N30" s="79"/>
    </row>
    <row r="31" spans="2:15" ht="14.25" customHeight="1" x14ac:dyDescent="0.25">
      <c r="B31" s="43"/>
      <c r="C31" s="5">
        <v>212</v>
      </c>
      <c r="D31" s="5"/>
      <c r="E31" s="6" t="s">
        <v>18</v>
      </c>
      <c r="F31" s="6">
        <v>3298.77</v>
      </c>
      <c r="G31" s="7">
        <v>3727</v>
      </c>
      <c r="H31" s="33">
        <v>1876.26</v>
      </c>
      <c r="I31" s="7">
        <f>SUM(I33:I39)</f>
        <v>3017</v>
      </c>
      <c r="J31" s="7">
        <f>SUM(J33:J39)</f>
        <v>3017</v>
      </c>
      <c r="K31" s="46">
        <f>SUM(K33:K39)</f>
        <v>3017</v>
      </c>
      <c r="M31" s="96"/>
      <c r="N31" s="79"/>
    </row>
    <row r="32" spans="2:15" ht="0.75" hidden="1" customHeight="1" x14ac:dyDescent="0.25">
      <c r="B32" s="45"/>
      <c r="C32" s="2"/>
      <c r="D32" s="2"/>
      <c r="E32" s="3"/>
      <c r="F32" s="3"/>
      <c r="G32" s="4"/>
      <c r="H32" s="34"/>
      <c r="I32" s="4"/>
      <c r="J32" s="4"/>
      <c r="K32" s="44"/>
      <c r="M32" s="96"/>
      <c r="N32" s="79"/>
    </row>
    <row r="33" spans="2:15" ht="15" customHeight="1" x14ac:dyDescent="0.25">
      <c r="B33" s="45"/>
      <c r="C33" s="2">
        <v>212002</v>
      </c>
      <c r="D33" s="2">
        <v>41</v>
      </c>
      <c r="E33" s="3" t="s">
        <v>106</v>
      </c>
      <c r="F33" s="3">
        <v>1098.33</v>
      </c>
      <c r="G33" s="9">
        <v>980</v>
      </c>
      <c r="H33" s="35">
        <v>724.17</v>
      </c>
      <c r="I33" s="9">
        <v>980</v>
      </c>
      <c r="J33" s="4">
        <v>980</v>
      </c>
      <c r="K33" s="44">
        <v>980</v>
      </c>
      <c r="M33" s="99"/>
      <c r="N33" s="79"/>
    </row>
    <row r="34" spans="2:15" x14ac:dyDescent="0.25">
      <c r="B34" s="45"/>
      <c r="C34" s="2">
        <v>212003</v>
      </c>
      <c r="D34" s="2">
        <v>41</v>
      </c>
      <c r="E34" s="3" t="s">
        <v>87</v>
      </c>
      <c r="F34" s="3">
        <v>0</v>
      </c>
      <c r="G34" s="9">
        <v>50</v>
      </c>
      <c r="H34" s="35">
        <v>0</v>
      </c>
      <c r="I34" s="9">
        <v>50</v>
      </c>
      <c r="J34" s="4">
        <v>50</v>
      </c>
      <c r="K34" s="44">
        <v>50</v>
      </c>
      <c r="M34" s="99"/>
      <c r="N34" s="79"/>
    </row>
    <row r="35" spans="2:15" x14ac:dyDescent="0.25">
      <c r="B35" s="43"/>
      <c r="C35" s="2">
        <v>212003</v>
      </c>
      <c r="D35" s="2">
        <v>41</v>
      </c>
      <c r="E35" s="3" t="s">
        <v>88</v>
      </c>
      <c r="F35" s="34">
        <v>57</v>
      </c>
      <c r="G35" s="4">
        <v>500</v>
      </c>
      <c r="H35" s="34">
        <v>90</v>
      </c>
      <c r="I35" s="4">
        <v>200</v>
      </c>
      <c r="J35" s="4">
        <v>200</v>
      </c>
      <c r="K35" s="44">
        <v>200</v>
      </c>
      <c r="M35" s="99"/>
      <c r="N35" s="79"/>
    </row>
    <row r="36" spans="2:15" x14ac:dyDescent="0.25">
      <c r="B36" s="43"/>
      <c r="C36" s="2">
        <v>212003</v>
      </c>
      <c r="D36" s="2">
        <v>41</v>
      </c>
      <c r="E36" s="3" t="s">
        <v>89</v>
      </c>
      <c r="F36" s="3">
        <v>645.55999999999995</v>
      </c>
      <c r="G36" s="4">
        <v>700</v>
      </c>
      <c r="H36" s="34">
        <v>358.8</v>
      </c>
      <c r="I36" s="4">
        <v>650</v>
      </c>
      <c r="J36" s="4">
        <v>650</v>
      </c>
      <c r="K36" s="44">
        <v>650</v>
      </c>
      <c r="M36" s="99"/>
      <c r="N36" s="214"/>
    </row>
    <row r="37" spans="2:15" x14ac:dyDescent="0.25">
      <c r="B37" s="43"/>
      <c r="C37" s="2">
        <v>212003</v>
      </c>
      <c r="D37" s="2">
        <v>41</v>
      </c>
      <c r="E37" s="3" t="s">
        <v>90</v>
      </c>
      <c r="F37" s="34">
        <v>539.4</v>
      </c>
      <c r="G37" s="4">
        <v>539</v>
      </c>
      <c r="H37" s="34">
        <v>404.55</v>
      </c>
      <c r="I37" s="4">
        <v>539</v>
      </c>
      <c r="J37" s="4">
        <v>539</v>
      </c>
      <c r="K37" s="44">
        <v>539</v>
      </c>
      <c r="M37" s="96"/>
      <c r="N37" s="214"/>
    </row>
    <row r="38" spans="2:15" x14ac:dyDescent="0.25">
      <c r="B38" s="43"/>
      <c r="C38" s="2">
        <v>212003</v>
      </c>
      <c r="D38" s="2">
        <v>41</v>
      </c>
      <c r="E38" s="3" t="s">
        <v>91</v>
      </c>
      <c r="F38" s="3">
        <v>597.48</v>
      </c>
      <c r="G38" s="4">
        <v>597</v>
      </c>
      <c r="H38" s="34">
        <v>298.74</v>
      </c>
      <c r="I38" s="4">
        <v>597</v>
      </c>
      <c r="J38" s="4">
        <v>597</v>
      </c>
      <c r="K38" s="44">
        <v>597</v>
      </c>
      <c r="M38" s="99"/>
      <c r="N38" s="95"/>
      <c r="O38" s="95"/>
    </row>
    <row r="39" spans="2:15" x14ac:dyDescent="0.25">
      <c r="B39" s="43"/>
      <c r="C39" s="2">
        <v>212003</v>
      </c>
      <c r="D39" s="2">
        <v>41</v>
      </c>
      <c r="E39" s="3" t="s">
        <v>92</v>
      </c>
      <c r="F39" s="34">
        <v>1</v>
      </c>
      <c r="G39" s="4">
        <v>1</v>
      </c>
      <c r="H39" s="34">
        <v>0</v>
      </c>
      <c r="I39" s="4">
        <v>1</v>
      </c>
      <c r="J39" s="4">
        <v>1</v>
      </c>
      <c r="K39" s="44">
        <v>1</v>
      </c>
      <c r="L39" s="204"/>
      <c r="M39" s="99"/>
      <c r="N39" s="95"/>
      <c r="O39" s="95"/>
    </row>
    <row r="40" spans="2:15" x14ac:dyDescent="0.25">
      <c r="B40" s="43"/>
      <c r="C40" s="142">
        <v>221</v>
      </c>
      <c r="D40" s="142"/>
      <c r="E40" s="6" t="s">
        <v>19</v>
      </c>
      <c r="F40" s="33">
        <v>596.5</v>
      </c>
      <c r="G40" s="7">
        <v>600</v>
      </c>
      <c r="H40" s="33">
        <v>546.25</v>
      </c>
      <c r="I40" s="7">
        <v>700</v>
      </c>
      <c r="J40" s="7">
        <v>750</v>
      </c>
      <c r="K40" s="46">
        <v>800</v>
      </c>
      <c r="L40" s="208"/>
      <c r="M40" s="96"/>
      <c r="N40" s="212"/>
      <c r="O40" s="212"/>
    </row>
    <row r="41" spans="2:15" x14ac:dyDescent="0.25">
      <c r="B41" s="47"/>
      <c r="C41" s="12">
        <v>221004</v>
      </c>
      <c r="D41" s="12">
        <v>41</v>
      </c>
      <c r="E41" s="13" t="s">
        <v>20</v>
      </c>
      <c r="F41" s="50">
        <v>596.5</v>
      </c>
      <c r="G41" s="49">
        <v>600</v>
      </c>
      <c r="H41" s="50">
        <v>546.25</v>
      </c>
      <c r="I41" s="49">
        <v>700</v>
      </c>
      <c r="J41" s="49">
        <v>750</v>
      </c>
      <c r="K41" s="51">
        <v>800</v>
      </c>
      <c r="L41" s="204"/>
      <c r="M41" s="96"/>
      <c r="N41" s="95"/>
      <c r="O41" s="95"/>
    </row>
    <row r="42" spans="2:15" x14ac:dyDescent="0.25">
      <c r="B42" s="82"/>
      <c r="C42" s="90">
        <v>222</v>
      </c>
      <c r="D42" s="81"/>
      <c r="E42" s="90" t="s">
        <v>98</v>
      </c>
      <c r="F42" s="57"/>
      <c r="G42" s="91">
        <v>0</v>
      </c>
      <c r="H42" s="92">
        <v>10</v>
      </c>
      <c r="I42" s="91">
        <v>30</v>
      </c>
      <c r="J42" s="91">
        <v>20</v>
      </c>
      <c r="K42" s="207">
        <v>25</v>
      </c>
      <c r="L42" s="209"/>
      <c r="M42" s="96"/>
      <c r="N42" s="213"/>
      <c r="O42" s="213"/>
    </row>
    <row r="43" spans="2:15" x14ac:dyDescent="0.25">
      <c r="B43" s="82"/>
      <c r="C43" s="81">
        <v>222003</v>
      </c>
      <c r="D43" s="81">
        <v>41</v>
      </c>
      <c r="E43" s="81" t="s">
        <v>105</v>
      </c>
      <c r="F43" s="57"/>
      <c r="G43" s="64">
        <v>0</v>
      </c>
      <c r="H43" s="93">
        <v>10</v>
      </c>
      <c r="I43" s="64">
        <v>30</v>
      </c>
      <c r="J43" s="64">
        <v>20</v>
      </c>
      <c r="K43" s="202">
        <v>25</v>
      </c>
      <c r="L43" s="210"/>
      <c r="M43" s="96"/>
      <c r="N43" s="211"/>
      <c r="O43" s="211"/>
    </row>
    <row r="44" spans="2:15" x14ac:dyDescent="0.25">
      <c r="B44" s="47"/>
      <c r="C44" s="87">
        <v>223</v>
      </c>
      <c r="D44" s="87"/>
      <c r="E44" s="27" t="s">
        <v>21</v>
      </c>
      <c r="F44" s="27">
        <v>2804.07</v>
      </c>
      <c r="G44" s="75">
        <v>2880</v>
      </c>
      <c r="H44" s="76">
        <v>1927.69</v>
      </c>
      <c r="I44" s="75">
        <f>SUM(I45:I48)</f>
        <v>6080</v>
      </c>
      <c r="J44" s="75">
        <f>SUM(J45:J48)</f>
        <v>6080</v>
      </c>
      <c r="K44" s="77">
        <f>SUM(K45:K48)</f>
        <v>6080</v>
      </c>
      <c r="M44" s="96"/>
    </row>
    <row r="45" spans="2:15" x14ac:dyDescent="0.25">
      <c r="B45" s="48"/>
      <c r="C45" s="12">
        <v>223001</v>
      </c>
      <c r="D45" s="12">
        <v>41</v>
      </c>
      <c r="E45" s="13" t="s">
        <v>96</v>
      </c>
      <c r="F45" s="13">
        <v>1660.59</v>
      </c>
      <c r="G45" s="49">
        <v>1600</v>
      </c>
      <c r="H45" s="50">
        <v>1019.95</v>
      </c>
      <c r="I45" s="49">
        <v>1700</v>
      </c>
      <c r="J45" s="49">
        <v>1700</v>
      </c>
      <c r="K45" s="51">
        <v>1700</v>
      </c>
      <c r="L45" s="204"/>
      <c r="M45" s="95"/>
      <c r="N45" s="95"/>
      <c r="O45" s="95"/>
    </row>
    <row r="46" spans="2:15" x14ac:dyDescent="0.25">
      <c r="B46" s="82"/>
      <c r="C46" s="81">
        <v>223001</v>
      </c>
      <c r="D46" s="81">
        <v>41</v>
      </c>
      <c r="E46" s="81" t="s">
        <v>97</v>
      </c>
      <c r="F46" s="81"/>
      <c r="G46" s="88">
        <v>0</v>
      </c>
      <c r="H46" s="89">
        <v>0</v>
      </c>
      <c r="I46" s="64">
        <v>3000</v>
      </c>
      <c r="J46" s="64">
        <v>3000</v>
      </c>
      <c r="K46" s="196">
        <v>3000</v>
      </c>
      <c r="L46" s="97"/>
      <c r="M46" s="96"/>
      <c r="N46" s="97"/>
      <c r="O46" s="97"/>
    </row>
    <row r="47" spans="2:15" x14ac:dyDescent="0.25">
      <c r="B47" s="47"/>
      <c r="C47" s="83">
        <v>223002</v>
      </c>
      <c r="D47" s="83">
        <v>41</v>
      </c>
      <c r="E47" s="1" t="s">
        <v>93</v>
      </c>
      <c r="F47" s="71">
        <v>513</v>
      </c>
      <c r="G47" s="70">
        <v>600</v>
      </c>
      <c r="H47" s="71">
        <v>444.5</v>
      </c>
      <c r="I47" s="70">
        <v>700</v>
      </c>
      <c r="J47" s="70">
        <v>700</v>
      </c>
      <c r="K47" s="72">
        <v>700</v>
      </c>
      <c r="N47" s="97"/>
    </row>
    <row r="48" spans="2:15" x14ac:dyDescent="0.25">
      <c r="B48" s="48"/>
      <c r="C48" s="10">
        <v>223003</v>
      </c>
      <c r="D48" s="10">
        <v>41</v>
      </c>
      <c r="E48" s="3" t="s">
        <v>94</v>
      </c>
      <c r="F48" s="3">
        <v>630.48</v>
      </c>
      <c r="G48" s="4">
        <v>680</v>
      </c>
      <c r="H48" s="34">
        <v>463.24</v>
      </c>
      <c r="I48" s="4">
        <v>680</v>
      </c>
      <c r="J48" s="4">
        <v>680</v>
      </c>
      <c r="K48" s="44">
        <v>680</v>
      </c>
      <c r="M48" s="97"/>
    </row>
    <row r="49" spans="2:15" x14ac:dyDescent="0.25">
      <c r="B49" s="47"/>
      <c r="C49" s="142">
        <v>229</v>
      </c>
      <c r="D49" s="142"/>
      <c r="E49" s="6" t="s">
        <v>68</v>
      </c>
      <c r="F49" s="6">
        <f>SUM(F45:F48)</f>
        <v>2804.07</v>
      </c>
      <c r="G49" s="31">
        <v>600</v>
      </c>
      <c r="H49" s="37">
        <v>0</v>
      </c>
      <c r="I49" s="31">
        <v>600</v>
      </c>
      <c r="J49" s="7">
        <v>600</v>
      </c>
      <c r="K49" s="46">
        <v>600</v>
      </c>
    </row>
    <row r="50" spans="2:15" x14ac:dyDescent="0.25">
      <c r="B50" s="47"/>
      <c r="C50" s="10">
        <v>229001</v>
      </c>
      <c r="D50" s="10">
        <v>41</v>
      </c>
      <c r="E50" s="3" t="s">
        <v>95</v>
      </c>
      <c r="F50" s="3">
        <v>339.36</v>
      </c>
      <c r="G50" s="11">
        <v>600</v>
      </c>
      <c r="H50" s="36">
        <v>0</v>
      </c>
      <c r="I50" s="11">
        <v>600</v>
      </c>
      <c r="J50" s="4">
        <v>600</v>
      </c>
      <c r="K50" s="44">
        <v>600</v>
      </c>
    </row>
    <row r="51" spans="2:15" x14ac:dyDescent="0.25">
      <c r="B51" s="47"/>
      <c r="C51" s="142">
        <v>240</v>
      </c>
      <c r="D51" s="142"/>
      <c r="E51" s="6" t="s">
        <v>22</v>
      </c>
      <c r="F51" s="6">
        <v>3.35</v>
      </c>
      <c r="G51" s="7">
        <v>10</v>
      </c>
      <c r="H51" s="33">
        <f>SUM(H52)</f>
        <v>3.48</v>
      </c>
      <c r="I51" s="7">
        <f>SUM(I52)</f>
        <v>10</v>
      </c>
      <c r="J51" s="7">
        <v>10</v>
      </c>
      <c r="K51" s="46">
        <v>10</v>
      </c>
      <c r="M51" s="97"/>
      <c r="N51" s="212"/>
      <c r="O51" s="212"/>
    </row>
    <row r="52" spans="2:15" x14ac:dyDescent="0.25">
      <c r="B52" s="47"/>
      <c r="C52" s="10">
        <v>242000</v>
      </c>
      <c r="D52" s="10">
        <v>41</v>
      </c>
      <c r="E52" s="3" t="s">
        <v>23</v>
      </c>
      <c r="F52" s="3">
        <v>3.35</v>
      </c>
      <c r="G52" s="4">
        <v>10</v>
      </c>
      <c r="H52" s="34">
        <v>3.48</v>
      </c>
      <c r="I52" s="4">
        <v>10</v>
      </c>
      <c r="J52" s="4">
        <v>10</v>
      </c>
      <c r="K52" s="44">
        <v>10</v>
      </c>
    </row>
    <row r="53" spans="2:15" x14ac:dyDescent="0.25">
      <c r="B53" s="47"/>
      <c r="C53" s="142">
        <v>290</v>
      </c>
      <c r="D53" s="142"/>
      <c r="E53" s="6" t="s">
        <v>24</v>
      </c>
      <c r="F53" s="33">
        <v>0</v>
      </c>
      <c r="G53" s="7">
        <v>200</v>
      </c>
      <c r="H53" s="33">
        <f>SUM(H54)</f>
        <v>906.02</v>
      </c>
      <c r="I53" s="7">
        <f>SUM(I54)</f>
        <v>700</v>
      </c>
      <c r="J53" s="7">
        <v>700</v>
      </c>
      <c r="K53" s="46">
        <v>700</v>
      </c>
    </row>
    <row r="54" spans="2:15" x14ac:dyDescent="0.25">
      <c r="B54" s="47"/>
      <c r="C54" s="10">
        <v>292012</v>
      </c>
      <c r="D54" s="12">
        <v>41</v>
      </c>
      <c r="E54" s="3" t="s">
        <v>107</v>
      </c>
      <c r="F54" s="34">
        <v>0</v>
      </c>
      <c r="G54" s="4">
        <v>200</v>
      </c>
      <c r="H54" s="34">
        <v>906.02</v>
      </c>
      <c r="I54" s="4">
        <v>700</v>
      </c>
      <c r="J54" s="4">
        <v>700</v>
      </c>
      <c r="K54" s="44">
        <v>700</v>
      </c>
    </row>
    <row r="55" spans="2:15" x14ac:dyDescent="0.25">
      <c r="B55" s="82"/>
      <c r="C55" s="175">
        <v>300</v>
      </c>
      <c r="D55" s="84"/>
      <c r="E55" s="59" t="s">
        <v>25</v>
      </c>
      <c r="F55" s="6">
        <v>5862.67</v>
      </c>
      <c r="G55" s="7">
        <v>1126</v>
      </c>
      <c r="H55" s="33">
        <v>3999.37</v>
      </c>
      <c r="I55" s="7">
        <f>SUM(I56:I60)</f>
        <v>1619</v>
      </c>
      <c r="J55" s="7">
        <f>SUM(J56:J60)</f>
        <v>1619</v>
      </c>
      <c r="K55" s="46">
        <f>SUM(K56:K60)</f>
        <v>1619</v>
      </c>
    </row>
    <row r="56" spans="2:15" x14ac:dyDescent="0.25">
      <c r="B56" s="82"/>
      <c r="C56" s="81">
        <v>312007</v>
      </c>
      <c r="D56" s="81">
        <v>41</v>
      </c>
      <c r="E56" s="64" t="s">
        <v>108</v>
      </c>
      <c r="F56" s="60"/>
      <c r="G56" s="61">
        <v>556</v>
      </c>
      <c r="H56" s="62">
        <v>94.64</v>
      </c>
      <c r="I56" s="61">
        <v>150</v>
      </c>
      <c r="J56" s="61">
        <v>150</v>
      </c>
      <c r="K56" s="197">
        <v>150</v>
      </c>
    </row>
    <row r="57" spans="2:15" x14ac:dyDescent="0.25">
      <c r="B57" s="198"/>
      <c r="C57" s="86">
        <v>312012</v>
      </c>
      <c r="D57" s="86">
        <v>111</v>
      </c>
      <c r="E57" s="60" t="s">
        <v>109</v>
      </c>
      <c r="F57" s="60">
        <v>231.01</v>
      </c>
      <c r="G57" s="61">
        <v>134</v>
      </c>
      <c r="H57" s="62">
        <v>129.69</v>
      </c>
      <c r="I57" s="61">
        <v>130</v>
      </c>
      <c r="J57" s="61">
        <v>130</v>
      </c>
      <c r="K57" s="197">
        <v>130</v>
      </c>
      <c r="M57" s="95"/>
      <c r="N57" s="95"/>
    </row>
    <row r="58" spans="2:15" x14ac:dyDescent="0.25">
      <c r="B58" s="198"/>
      <c r="C58" s="81">
        <v>312012</v>
      </c>
      <c r="D58" s="81">
        <v>111</v>
      </c>
      <c r="E58" s="64" t="s">
        <v>110</v>
      </c>
      <c r="F58" s="57"/>
      <c r="G58" s="64">
        <v>99</v>
      </c>
      <c r="H58" s="57">
        <v>0</v>
      </c>
      <c r="I58" s="57">
        <v>99</v>
      </c>
      <c r="J58" s="57">
        <v>99</v>
      </c>
      <c r="K58" s="196">
        <v>99</v>
      </c>
      <c r="O58" s="102"/>
    </row>
    <row r="59" spans="2:15" x14ac:dyDescent="0.25">
      <c r="B59" s="198"/>
      <c r="C59" s="133">
        <v>312012</v>
      </c>
      <c r="D59" s="133">
        <v>111</v>
      </c>
      <c r="E59" s="60" t="s">
        <v>206</v>
      </c>
      <c r="F59" s="62">
        <v>539</v>
      </c>
      <c r="G59" s="61">
        <v>315</v>
      </c>
      <c r="H59" s="62">
        <v>651</v>
      </c>
      <c r="I59" s="61">
        <v>700</v>
      </c>
      <c r="J59" s="61">
        <v>700</v>
      </c>
      <c r="K59" s="197">
        <v>700</v>
      </c>
    </row>
    <row r="60" spans="2:15" ht="15.75" thickBot="1" x14ac:dyDescent="0.3">
      <c r="B60" s="199"/>
      <c r="C60" s="144">
        <v>312012</v>
      </c>
      <c r="D60" s="144">
        <v>111</v>
      </c>
      <c r="E60" s="145" t="s">
        <v>205</v>
      </c>
      <c r="F60" s="200">
        <v>539</v>
      </c>
      <c r="G60" s="116">
        <v>315</v>
      </c>
      <c r="H60" s="200">
        <v>651</v>
      </c>
      <c r="I60" s="116">
        <v>540</v>
      </c>
      <c r="J60" s="116">
        <v>540</v>
      </c>
      <c r="K60" s="201">
        <v>540</v>
      </c>
    </row>
    <row r="61" spans="2:15" ht="18.75" customHeight="1" thickBot="1" x14ac:dyDescent="0.35">
      <c r="B61" s="342" t="s">
        <v>104</v>
      </c>
      <c r="C61" s="343"/>
      <c r="D61" s="343"/>
      <c r="E61" s="344"/>
      <c r="F61" s="120">
        <v>202041.24</v>
      </c>
      <c r="G61" s="121">
        <v>185684</v>
      </c>
      <c r="H61" s="122" t="e">
        <f>SUM(H64+H55+#REF!+H30+H13)</f>
        <v>#REF!</v>
      </c>
      <c r="I61" s="337">
        <v>135598</v>
      </c>
      <c r="J61" s="337">
        <v>137586</v>
      </c>
      <c r="K61" s="338">
        <v>137731</v>
      </c>
    </row>
    <row r="64" spans="2:15" x14ac:dyDescent="0.25">
      <c r="B64" s="205"/>
      <c r="C64" s="206">
        <v>400</v>
      </c>
      <c r="D64" s="206"/>
      <c r="E64" s="14" t="s">
        <v>258</v>
      </c>
      <c r="F64" s="14">
        <v>0</v>
      </c>
      <c r="G64" s="15">
        <v>10000</v>
      </c>
      <c r="H64" s="38">
        <f>SUM(H65:H67)</f>
        <v>15466.34</v>
      </c>
      <c r="I64" s="15"/>
      <c r="J64" s="115"/>
      <c r="K64" s="46"/>
    </row>
    <row r="65" spans="1:11" x14ac:dyDescent="0.25">
      <c r="A65" s="102"/>
      <c r="B65" s="47"/>
      <c r="C65" s="12">
        <v>454001</v>
      </c>
      <c r="D65" s="12">
        <v>46</v>
      </c>
      <c r="E65" s="13" t="s">
        <v>256</v>
      </c>
      <c r="F65" s="13">
        <v>0</v>
      </c>
      <c r="G65" s="112">
        <v>10000</v>
      </c>
      <c r="H65" s="113">
        <v>15466.34</v>
      </c>
      <c r="I65" s="267">
        <v>30000</v>
      </c>
      <c r="J65" s="116">
        <v>0</v>
      </c>
      <c r="K65" s="114">
        <v>0</v>
      </c>
    </row>
    <row r="66" spans="1:11" ht="15.75" customHeight="1" x14ac:dyDescent="0.25">
      <c r="B66" s="349" t="s">
        <v>257</v>
      </c>
      <c r="C66" s="350"/>
      <c r="D66" s="350"/>
      <c r="E66" s="351"/>
      <c r="F66" s="352"/>
      <c r="G66" s="352"/>
      <c r="H66" s="352"/>
      <c r="I66" s="353">
        <v>30000</v>
      </c>
      <c r="J66" s="352">
        <v>0</v>
      </c>
      <c r="K66" s="352">
        <v>0</v>
      </c>
    </row>
    <row r="67" spans="1:11" ht="18.75" x14ac:dyDescent="0.3">
      <c r="B67" s="361" t="s">
        <v>261</v>
      </c>
      <c r="C67" s="362"/>
      <c r="D67" s="362"/>
      <c r="E67" s="362"/>
      <c r="F67" s="362"/>
      <c r="G67" s="362"/>
      <c r="H67" s="362"/>
      <c r="I67" s="363">
        <v>165598</v>
      </c>
      <c r="J67" s="363">
        <v>137586</v>
      </c>
      <c r="K67" s="363">
        <v>137731</v>
      </c>
    </row>
    <row r="68" spans="1:11" x14ac:dyDescent="0.25"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x14ac:dyDescent="0.25">
      <c r="B69" s="102"/>
      <c r="C69" s="102"/>
      <c r="D69" s="102"/>
      <c r="E69" s="102"/>
      <c r="F69" s="102"/>
      <c r="G69" s="102"/>
      <c r="H69" s="102"/>
      <c r="I69" s="102"/>
      <c r="J69" s="102"/>
      <c r="K69" s="102"/>
    </row>
    <row r="70" spans="1:11" x14ac:dyDescent="0.25">
      <c r="B70" s="102"/>
      <c r="C70" s="102"/>
      <c r="D70" s="102"/>
      <c r="E70" s="102"/>
      <c r="F70" s="102"/>
      <c r="G70" s="102"/>
      <c r="H70" s="102"/>
      <c r="I70" s="102"/>
      <c r="J70" s="102"/>
      <c r="K70" s="102"/>
    </row>
    <row r="71" spans="1:11" x14ac:dyDescent="0.25">
      <c r="B71" s="102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1" x14ac:dyDescent="0.25">
      <c r="B72" s="102"/>
      <c r="C72" s="102"/>
      <c r="D72" s="102"/>
      <c r="E72" s="102"/>
      <c r="F72" s="102"/>
      <c r="G72" s="102"/>
      <c r="H72" s="102"/>
      <c r="I72" s="102"/>
      <c r="J72" s="102"/>
      <c r="K72" s="102"/>
    </row>
    <row r="73" spans="1:11" x14ac:dyDescent="0.25">
      <c r="B73" s="103"/>
      <c r="C73" s="102"/>
      <c r="D73" s="102"/>
      <c r="E73" s="102"/>
      <c r="F73" s="102"/>
      <c r="G73" s="102"/>
      <c r="H73" s="102"/>
      <c r="I73" s="102"/>
      <c r="J73" s="102"/>
      <c r="K73" s="102"/>
    </row>
    <row r="74" spans="1:11" x14ac:dyDescent="0.25">
      <c r="B74" s="101"/>
      <c r="C74" s="102"/>
      <c r="D74" s="102"/>
      <c r="E74" s="102"/>
      <c r="F74" s="102"/>
      <c r="G74" s="102"/>
      <c r="H74" s="102"/>
      <c r="I74" s="102"/>
      <c r="J74" s="102"/>
      <c r="K74" s="102"/>
    </row>
    <row r="75" spans="1:11" x14ac:dyDescent="0.25">
      <c r="B75" s="103"/>
      <c r="C75" s="102"/>
      <c r="D75" s="102"/>
      <c r="E75" s="102"/>
      <c r="F75" s="102"/>
      <c r="G75" s="102"/>
      <c r="H75" s="102"/>
      <c r="I75" s="102"/>
      <c r="J75" s="102"/>
      <c r="K75" s="102"/>
    </row>
    <row r="76" spans="1:11" ht="21" customHeight="1" x14ac:dyDescent="0.25">
      <c r="B76" s="103"/>
      <c r="C76" s="102"/>
      <c r="D76" s="102"/>
      <c r="E76" s="102"/>
      <c r="F76" s="102"/>
      <c r="G76" s="102"/>
      <c r="H76" s="102"/>
      <c r="I76" s="102"/>
      <c r="J76" s="102"/>
      <c r="K76" s="102"/>
    </row>
    <row r="77" spans="1:11" x14ac:dyDescent="0.25">
      <c r="B77" s="101"/>
      <c r="C77" s="102"/>
      <c r="D77" s="102"/>
      <c r="E77" s="102"/>
      <c r="F77" s="102"/>
      <c r="G77" s="102"/>
      <c r="H77" s="102"/>
      <c r="I77" s="102"/>
      <c r="J77" s="102"/>
      <c r="K77" s="102"/>
    </row>
    <row r="78" spans="1:11" x14ac:dyDescent="0.25">
      <c r="B78" s="101"/>
      <c r="C78" s="102"/>
      <c r="D78" s="102"/>
      <c r="E78" s="102"/>
      <c r="F78" s="102"/>
      <c r="G78" s="102"/>
      <c r="H78" s="102"/>
      <c r="I78" s="102"/>
      <c r="J78" s="102"/>
      <c r="K78" s="102"/>
    </row>
    <row r="79" spans="1:11" x14ac:dyDescent="0.25">
      <c r="B79" s="103"/>
      <c r="C79" s="102"/>
      <c r="D79" s="102"/>
      <c r="E79" s="102"/>
      <c r="F79" s="102"/>
      <c r="G79" s="102"/>
      <c r="H79" s="102"/>
      <c r="I79" s="102"/>
      <c r="J79" s="102"/>
      <c r="K79" s="102"/>
    </row>
    <row r="80" spans="1:11" ht="21" customHeight="1" x14ac:dyDescent="0.25">
      <c r="B80" s="101"/>
      <c r="C80" s="102"/>
      <c r="D80" s="102"/>
      <c r="E80" s="102"/>
      <c r="F80" s="102"/>
      <c r="G80" s="102"/>
      <c r="H80" s="102"/>
      <c r="I80" s="102"/>
      <c r="J80" s="102"/>
      <c r="K80" s="102"/>
    </row>
    <row r="81" spans="2:13" x14ac:dyDescent="0.25">
      <c r="B81" s="101"/>
      <c r="C81" s="102"/>
      <c r="D81" s="102"/>
      <c r="E81" s="102"/>
      <c r="F81" s="102"/>
      <c r="G81" s="102"/>
      <c r="H81" s="102"/>
      <c r="I81" s="102"/>
      <c r="J81" s="102"/>
      <c r="K81" s="102"/>
    </row>
    <row r="82" spans="2:13" x14ac:dyDescent="0.25">
      <c r="B82" s="103"/>
      <c r="C82" s="102"/>
      <c r="D82" s="102"/>
      <c r="E82" s="102"/>
      <c r="F82" s="102"/>
      <c r="G82" s="102"/>
      <c r="H82" s="102"/>
      <c r="I82" s="102"/>
      <c r="J82" s="102"/>
      <c r="K82" s="102"/>
    </row>
    <row r="83" spans="2:13" x14ac:dyDescent="0.25">
      <c r="B83" s="103"/>
      <c r="C83" s="102"/>
      <c r="D83" s="102"/>
      <c r="E83" s="102"/>
      <c r="F83" s="102"/>
      <c r="G83" s="102"/>
      <c r="H83" s="102"/>
      <c r="I83" s="102"/>
      <c r="J83" s="102"/>
      <c r="K83" s="102"/>
    </row>
    <row r="84" spans="2:13" x14ac:dyDescent="0.25">
      <c r="B84" s="103"/>
      <c r="C84" s="102"/>
      <c r="D84" s="102"/>
      <c r="E84" s="102"/>
      <c r="F84" s="102"/>
      <c r="G84" s="102"/>
      <c r="H84" s="102"/>
      <c r="I84" s="102"/>
      <c r="J84" s="102"/>
      <c r="K84" s="102"/>
    </row>
    <row r="85" spans="2:13" x14ac:dyDescent="0.25">
      <c r="B85" s="103"/>
      <c r="C85" s="102"/>
      <c r="D85" s="102"/>
      <c r="E85" s="102"/>
      <c r="F85" s="102"/>
      <c r="G85" s="102"/>
      <c r="H85" s="102"/>
      <c r="I85" s="102"/>
      <c r="J85" s="102"/>
      <c r="K85" s="102"/>
    </row>
    <row r="86" spans="2:13" x14ac:dyDescent="0.25">
      <c r="B86" s="103"/>
      <c r="C86" s="102"/>
      <c r="D86" s="102"/>
      <c r="E86" s="102"/>
      <c r="F86" s="102"/>
      <c r="G86" s="102"/>
      <c r="H86" s="102"/>
      <c r="I86" s="102"/>
      <c r="J86" s="102"/>
      <c r="K86" s="102"/>
    </row>
    <row r="87" spans="2:13" x14ac:dyDescent="0.25">
      <c r="B87" s="103"/>
      <c r="C87" s="102"/>
      <c r="D87" s="102"/>
      <c r="E87" s="102"/>
      <c r="F87" s="102"/>
      <c r="G87" s="102"/>
      <c r="H87" s="102"/>
      <c r="I87" s="102"/>
      <c r="J87" s="102"/>
      <c r="K87" s="102"/>
    </row>
    <row r="88" spans="2:13" x14ac:dyDescent="0.25">
      <c r="B88" s="103"/>
      <c r="C88" s="102"/>
      <c r="D88" s="102"/>
      <c r="E88" s="102"/>
      <c r="F88" s="102"/>
      <c r="G88" s="102"/>
      <c r="H88" s="102"/>
      <c r="I88" s="102"/>
      <c r="J88" s="102"/>
      <c r="K88" s="102"/>
      <c r="M88" s="28"/>
    </row>
    <row r="89" spans="2:13" x14ac:dyDescent="0.25">
      <c r="B89" s="103"/>
      <c r="C89" s="102"/>
      <c r="D89" s="102"/>
      <c r="E89" s="102"/>
      <c r="F89" s="102"/>
      <c r="G89" s="102"/>
      <c r="H89" s="102"/>
      <c r="I89" s="102"/>
      <c r="J89" s="102"/>
      <c r="K89" s="102"/>
    </row>
    <row r="90" spans="2:13" x14ac:dyDescent="0.25">
      <c r="B90" s="103"/>
      <c r="C90" s="102"/>
      <c r="D90" s="102"/>
      <c r="E90" s="102"/>
      <c r="F90" s="102"/>
      <c r="G90" s="102"/>
      <c r="H90" s="102"/>
      <c r="I90" s="102"/>
      <c r="J90" s="102"/>
      <c r="K90" s="102"/>
    </row>
    <row r="91" spans="2:13" x14ac:dyDescent="0.25">
      <c r="B91" s="103"/>
      <c r="C91" s="102"/>
      <c r="D91" s="102"/>
      <c r="E91" s="102"/>
      <c r="F91" s="102"/>
      <c r="G91" s="102"/>
      <c r="H91" s="102"/>
      <c r="I91" s="102"/>
      <c r="J91" s="102"/>
      <c r="K91" s="102"/>
    </row>
    <row r="92" spans="2:13" ht="21" customHeight="1" x14ac:dyDescent="0.25">
      <c r="B92" s="102"/>
      <c r="C92" s="102"/>
      <c r="D92" s="102"/>
      <c r="E92" s="102"/>
      <c r="F92" s="102"/>
      <c r="G92" s="102"/>
      <c r="H92" s="102"/>
      <c r="I92" s="102"/>
      <c r="J92" s="102"/>
      <c r="K92" s="102"/>
    </row>
    <row r="93" spans="2:13" x14ac:dyDescent="0.25">
      <c r="B93" s="102"/>
      <c r="C93" s="102"/>
      <c r="D93" s="102"/>
      <c r="E93" s="102"/>
      <c r="F93" s="102"/>
      <c r="G93" s="102"/>
      <c r="H93" s="102"/>
      <c r="I93" s="102"/>
      <c r="J93" s="102"/>
      <c r="K93" s="102"/>
    </row>
    <row r="94" spans="2:13" x14ac:dyDescent="0.25">
      <c r="B94" s="102"/>
      <c r="C94" s="102"/>
      <c r="D94" s="102"/>
      <c r="E94" s="102"/>
      <c r="F94" s="102"/>
      <c r="G94" s="102"/>
      <c r="H94" s="102"/>
      <c r="I94" s="102"/>
      <c r="J94" s="102"/>
      <c r="K94" s="102"/>
    </row>
    <row r="95" spans="2:13" x14ac:dyDescent="0.25">
      <c r="B95" s="102"/>
      <c r="C95" s="102"/>
      <c r="D95" s="102"/>
      <c r="E95" s="102"/>
      <c r="F95" s="102"/>
      <c r="G95" s="102"/>
      <c r="H95" s="102"/>
      <c r="I95" s="102"/>
      <c r="J95" s="102"/>
      <c r="K95" s="102"/>
    </row>
    <row r="96" spans="2:13" x14ac:dyDescent="0.25">
      <c r="B96" s="102"/>
      <c r="C96" s="102"/>
      <c r="D96" s="102"/>
      <c r="E96" s="102"/>
      <c r="F96" s="102"/>
      <c r="G96" s="102"/>
      <c r="H96" s="102"/>
      <c r="I96" s="102"/>
      <c r="J96" s="102"/>
      <c r="K96" s="102"/>
    </row>
    <row r="97" spans="2:12" x14ac:dyDescent="0.25">
      <c r="B97" s="103"/>
      <c r="C97" s="103"/>
      <c r="D97" s="103"/>
      <c r="E97" s="103"/>
      <c r="F97" s="103"/>
      <c r="G97" s="104"/>
      <c r="H97" s="105"/>
      <c r="I97" s="104"/>
      <c r="J97" s="104"/>
      <c r="K97" s="104"/>
    </row>
    <row r="98" spans="2:12" x14ac:dyDescent="0.25">
      <c r="B98" s="101"/>
      <c r="C98" s="101"/>
      <c r="D98" s="101"/>
      <c r="E98" s="101"/>
      <c r="F98" s="101"/>
      <c r="G98" s="106"/>
      <c r="H98" s="107"/>
      <c r="I98" s="106"/>
      <c r="J98" s="106"/>
      <c r="K98" s="106"/>
    </row>
    <row r="99" spans="2:12" x14ac:dyDescent="0.25">
      <c r="B99" s="103"/>
      <c r="C99" s="103"/>
      <c r="D99" s="103"/>
      <c r="E99" s="103"/>
      <c r="F99" s="103"/>
      <c r="G99" s="104"/>
      <c r="H99" s="105"/>
      <c r="I99" s="104"/>
      <c r="J99" s="104"/>
      <c r="K99" s="104"/>
    </row>
    <row r="100" spans="2:12" x14ac:dyDescent="0.25">
      <c r="B100" s="103"/>
      <c r="C100" s="103"/>
      <c r="D100" s="103"/>
      <c r="E100" s="103"/>
      <c r="F100" s="103"/>
      <c r="G100" s="104"/>
      <c r="H100" s="105"/>
      <c r="I100" s="104"/>
      <c r="J100" s="104"/>
      <c r="K100" s="104"/>
    </row>
    <row r="101" spans="2:12" x14ac:dyDescent="0.25">
      <c r="B101" s="272"/>
      <c r="C101" s="272"/>
      <c r="D101" s="272"/>
      <c r="E101" s="272"/>
      <c r="F101" s="108"/>
      <c r="G101" s="106"/>
      <c r="H101" s="107"/>
      <c r="I101" s="106"/>
      <c r="J101" s="106"/>
      <c r="K101" s="106"/>
    </row>
    <row r="104" spans="2:12" ht="18.75" x14ac:dyDescent="0.3">
      <c r="B104" s="109"/>
      <c r="C104" s="110"/>
      <c r="D104" s="110"/>
      <c r="E104" s="110"/>
      <c r="F104" s="65"/>
      <c r="G104" s="65"/>
      <c r="H104" s="65"/>
      <c r="I104" s="65"/>
      <c r="J104" s="65"/>
      <c r="K104" s="65"/>
      <c r="L104" s="65"/>
    </row>
    <row r="105" spans="2:12" x14ac:dyDescent="0.25">
      <c r="B105" s="110"/>
      <c r="C105" s="110"/>
      <c r="D105" s="110"/>
      <c r="E105" s="110"/>
      <c r="F105" s="110"/>
      <c r="G105" s="110"/>
      <c r="H105" s="110"/>
      <c r="I105" s="110"/>
      <c r="J105" s="65"/>
      <c r="K105" s="65"/>
      <c r="L105" s="65"/>
    </row>
    <row r="106" spans="2:12" x14ac:dyDescent="0.25">
      <c r="B106" s="111"/>
      <c r="C106" s="110"/>
      <c r="D106" s="110"/>
      <c r="E106" s="110"/>
      <c r="F106" s="110">
        <v>4430</v>
      </c>
      <c r="G106" s="110"/>
      <c r="H106" s="110"/>
      <c r="I106" s="110"/>
      <c r="J106" s="65"/>
      <c r="K106" s="65"/>
      <c r="L106" s="65"/>
    </row>
    <row r="107" spans="2:12" x14ac:dyDescent="0.25">
      <c r="B107" s="110"/>
      <c r="C107" s="110"/>
      <c r="D107" s="110"/>
      <c r="E107" s="110"/>
      <c r="F107" s="110">
        <v>4080</v>
      </c>
      <c r="G107" s="110"/>
      <c r="H107" s="110"/>
      <c r="I107" s="110"/>
      <c r="J107" s="65"/>
      <c r="K107" s="65"/>
      <c r="L107" s="65"/>
    </row>
    <row r="108" spans="2:12" x14ac:dyDescent="0.25">
      <c r="B108" s="110"/>
      <c r="C108" s="110"/>
      <c r="D108" s="110"/>
      <c r="E108" s="110"/>
      <c r="F108" s="110">
        <v>1770</v>
      </c>
      <c r="G108" s="110"/>
      <c r="H108" s="110"/>
      <c r="I108" s="110"/>
      <c r="J108" s="65"/>
      <c r="K108" s="65"/>
      <c r="L108" s="65"/>
    </row>
    <row r="109" spans="2:12" x14ac:dyDescent="0.25">
      <c r="B109" s="110"/>
      <c r="C109" s="110"/>
      <c r="D109" s="110"/>
      <c r="E109" s="110"/>
      <c r="F109" s="110">
        <v>780</v>
      </c>
      <c r="G109" s="110"/>
      <c r="H109" s="110"/>
      <c r="I109" s="110"/>
      <c r="J109" s="65"/>
      <c r="K109" s="65"/>
      <c r="L109" s="65"/>
    </row>
    <row r="110" spans="2:12" x14ac:dyDescent="0.25">
      <c r="B110" s="110"/>
      <c r="C110" s="110"/>
      <c r="D110" s="110"/>
      <c r="E110" s="110"/>
      <c r="F110" s="110">
        <v>630</v>
      </c>
      <c r="G110" s="110"/>
      <c r="H110" s="110"/>
      <c r="I110" s="110"/>
      <c r="J110" s="65"/>
      <c r="K110" s="65"/>
      <c r="L110" s="65"/>
    </row>
    <row r="111" spans="2:12" x14ac:dyDescent="0.25">
      <c r="B111" s="110"/>
      <c r="C111" s="110"/>
      <c r="D111" s="110"/>
      <c r="E111" s="111"/>
      <c r="F111" s="111">
        <f>SUM(F106:F110)</f>
        <v>11690</v>
      </c>
      <c r="G111" s="110"/>
      <c r="H111" s="110"/>
      <c r="I111" s="110"/>
      <c r="J111" s="65"/>
      <c r="K111" s="65"/>
      <c r="L111" s="65"/>
    </row>
    <row r="112" spans="2:12" x14ac:dyDescent="0.25">
      <c r="B112" s="65"/>
      <c r="C112" s="65"/>
      <c r="D112" s="65"/>
      <c r="E112" s="110"/>
      <c r="F112" s="110"/>
      <c r="G112" s="110"/>
      <c r="H112" s="110"/>
      <c r="I112" s="110"/>
      <c r="J112" s="65"/>
      <c r="K112" s="65"/>
      <c r="L112" s="65"/>
    </row>
    <row r="113" spans="2:12" x14ac:dyDescent="0.25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</row>
    <row r="114" spans="2:12" s="63" customFormat="1" ht="29.25" customHeight="1" x14ac:dyDescent="0.3">
      <c r="L114" s="66"/>
    </row>
  </sheetData>
  <mergeCells count="18">
    <mergeCell ref="B2:K2"/>
    <mergeCell ref="B3:K3"/>
    <mergeCell ref="B4:K4"/>
    <mergeCell ref="B5:K5"/>
    <mergeCell ref="G7:G9"/>
    <mergeCell ref="I7:I9"/>
    <mergeCell ref="J7:J9"/>
    <mergeCell ref="K7:K9"/>
    <mergeCell ref="H7:H9"/>
    <mergeCell ref="B101:E101"/>
    <mergeCell ref="D7:D9"/>
    <mergeCell ref="C7:C9"/>
    <mergeCell ref="F7:F9"/>
    <mergeCell ref="B7:B8"/>
    <mergeCell ref="E7:E9"/>
    <mergeCell ref="C10:K12"/>
    <mergeCell ref="B61:E61"/>
    <mergeCell ref="B66:E66"/>
  </mergeCells>
  <pageMargins left="0.23622047244094491" right="3.937007874015748E-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4"/>
  <sheetViews>
    <sheetView tabSelected="1" topLeftCell="A247" zoomScaleNormal="100" workbookViewId="0">
      <selection activeCell="B255" sqref="B255"/>
    </sheetView>
  </sheetViews>
  <sheetFormatPr defaultRowHeight="15" x14ac:dyDescent="0.25"/>
  <cols>
    <col min="1" max="1" width="1.28515625" customWidth="1"/>
    <col min="2" max="2" width="10.85546875" customWidth="1"/>
    <col min="3" max="3" width="10.140625" customWidth="1"/>
    <col min="4" max="4" width="8.5703125" customWidth="1"/>
    <col min="5" max="5" width="54" customWidth="1"/>
    <col min="6" max="6" width="10.7109375" hidden="1" customWidth="1"/>
    <col min="7" max="7" width="3.140625" hidden="1" customWidth="1"/>
    <col min="8" max="8" width="0.140625" hidden="1" customWidth="1"/>
    <col min="9" max="9" width="13.7109375" customWidth="1"/>
    <col min="10" max="10" width="12.7109375" customWidth="1"/>
    <col min="11" max="11" width="14" customWidth="1"/>
  </cols>
  <sheetData>
    <row r="1" spans="2:11" hidden="1" x14ac:dyDescent="0.25"/>
    <row r="2" spans="2:11" ht="2.25" hidden="1" customHeight="1" x14ac:dyDescent="0.25"/>
    <row r="3" spans="2:11" x14ac:dyDescent="0.25">
      <c r="B3" s="310" t="s">
        <v>77</v>
      </c>
      <c r="C3" s="310" t="s">
        <v>78</v>
      </c>
      <c r="D3" s="310" t="s">
        <v>79</v>
      </c>
      <c r="E3" s="313" t="s">
        <v>1</v>
      </c>
      <c r="F3" s="335" t="s">
        <v>67</v>
      </c>
      <c r="G3" s="328" t="s">
        <v>73</v>
      </c>
      <c r="H3" s="316" t="s">
        <v>80</v>
      </c>
      <c r="I3" s="331" t="s">
        <v>69</v>
      </c>
      <c r="J3" s="334" t="s">
        <v>70</v>
      </c>
      <c r="K3" s="334" t="s">
        <v>71</v>
      </c>
    </row>
    <row r="4" spans="2:11" x14ac:dyDescent="0.25">
      <c r="B4" s="311"/>
      <c r="C4" s="311"/>
      <c r="D4" s="315"/>
      <c r="E4" s="285"/>
      <c r="F4" s="304"/>
      <c r="G4" s="329"/>
      <c r="H4" s="301"/>
      <c r="I4" s="332"/>
      <c r="J4" s="301"/>
      <c r="K4" s="301"/>
    </row>
    <row r="5" spans="2:11" ht="21.75" customHeight="1" x14ac:dyDescent="0.25">
      <c r="B5" s="312"/>
      <c r="C5" s="312"/>
      <c r="D5" s="312"/>
      <c r="E5" s="314"/>
      <c r="F5" s="336"/>
      <c r="G5" s="330"/>
      <c r="H5" s="317"/>
      <c r="I5" s="333"/>
      <c r="J5" s="317"/>
      <c r="K5" s="317"/>
    </row>
    <row r="6" spans="2:11" x14ac:dyDescent="0.25">
      <c r="B6" s="13"/>
      <c r="C6" s="321" t="s">
        <v>224</v>
      </c>
      <c r="D6" s="322"/>
      <c r="E6" s="322"/>
      <c r="F6" s="322"/>
      <c r="G6" s="322"/>
      <c r="H6" s="322"/>
      <c r="I6" s="322"/>
      <c r="J6" s="322"/>
      <c r="K6" s="323"/>
    </row>
    <row r="7" spans="2:11" ht="15" customHeight="1" x14ac:dyDescent="0.25">
      <c r="B7" s="17"/>
      <c r="C7" s="324"/>
      <c r="D7" s="322"/>
      <c r="E7" s="322"/>
      <c r="F7" s="322"/>
      <c r="G7" s="322"/>
      <c r="H7" s="322"/>
      <c r="I7" s="322"/>
      <c r="J7" s="322"/>
      <c r="K7" s="323"/>
    </row>
    <row r="8" spans="2:11" hidden="1" x14ac:dyDescent="0.25">
      <c r="B8" s="18"/>
      <c r="C8" s="325"/>
      <c r="D8" s="326"/>
      <c r="E8" s="326"/>
      <c r="F8" s="326"/>
      <c r="G8" s="326"/>
      <c r="H8" s="326"/>
      <c r="I8" s="326"/>
      <c r="J8" s="326"/>
      <c r="K8" s="327"/>
    </row>
    <row r="9" spans="2:11" ht="19.5" customHeight="1" x14ac:dyDescent="0.25">
      <c r="B9" s="23" t="s">
        <v>101</v>
      </c>
      <c r="C9" s="5"/>
      <c r="D9" s="5"/>
      <c r="E9" s="6" t="s">
        <v>154</v>
      </c>
      <c r="F9" s="33">
        <v>57000.56</v>
      </c>
      <c r="G9" s="7" t="e">
        <f>SUM(#REF!+#REF!+#REF!+#REF!+#REF!+G51+#REF!+#REF!+#REF!)</f>
        <v>#REF!</v>
      </c>
      <c r="H9" s="33" t="e">
        <f>SUM(#REF!+#REF!+#REF!+#REF!+#REF!+H51+#REF!+#REF!+#REF!)</f>
        <v>#REF!</v>
      </c>
      <c r="I9" s="223">
        <f>SUM(I10:I48)</f>
        <v>52540</v>
      </c>
      <c r="J9" s="223">
        <f>SUM(J10:J48)</f>
        <v>53932</v>
      </c>
      <c r="K9" s="223">
        <f>SUM(K10:K48)</f>
        <v>55564</v>
      </c>
    </row>
    <row r="10" spans="2:11" x14ac:dyDescent="0.25">
      <c r="B10" s="19"/>
      <c r="C10" s="2">
        <v>611000</v>
      </c>
      <c r="D10" s="2">
        <v>41</v>
      </c>
      <c r="E10" s="8" t="s">
        <v>26</v>
      </c>
      <c r="F10" s="32">
        <v>28357.88</v>
      </c>
      <c r="G10" s="4">
        <v>23340</v>
      </c>
      <c r="H10" s="34">
        <v>16070.54</v>
      </c>
      <c r="I10" s="222">
        <v>23340</v>
      </c>
      <c r="J10" s="222">
        <v>23450</v>
      </c>
      <c r="K10" s="222">
        <v>24550</v>
      </c>
    </row>
    <row r="11" spans="2:11" x14ac:dyDescent="0.25">
      <c r="B11" s="18"/>
      <c r="C11" s="2">
        <v>612001</v>
      </c>
      <c r="D11" s="2">
        <v>41</v>
      </c>
      <c r="E11" s="8" t="s">
        <v>100</v>
      </c>
      <c r="F11" s="32"/>
      <c r="G11" s="4">
        <v>1500</v>
      </c>
      <c r="H11" s="34">
        <v>1073</v>
      </c>
      <c r="I11" s="222">
        <v>1500</v>
      </c>
      <c r="J11" s="222">
        <v>1500</v>
      </c>
      <c r="K11" s="222">
        <v>1500</v>
      </c>
    </row>
    <row r="12" spans="2:11" x14ac:dyDescent="0.25">
      <c r="B12" s="18"/>
      <c r="C12" s="2">
        <v>614000</v>
      </c>
      <c r="D12" s="2">
        <v>41</v>
      </c>
      <c r="E12" s="3" t="s">
        <v>27</v>
      </c>
      <c r="F12" s="34">
        <v>0</v>
      </c>
      <c r="G12" s="4">
        <v>600</v>
      </c>
      <c r="H12" s="34">
        <v>300</v>
      </c>
      <c r="I12" s="224">
        <v>600</v>
      </c>
      <c r="J12" s="222">
        <v>600</v>
      </c>
      <c r="K12" s="222">
        <v>600</v>
      </c>
    </row>
    <row r="13" spans="2:11" x14ac:dyDescent="0.25">
      <c r="B13" s="18"/>
      <c r="C13" s="2">
        <v>621000</v>
      </c>
      <c r="D13" s="2">
        <v>41</v>
      </c>
      <c r="E13" s="3" t="s">
        <v>28</v>
      </c>
      <c r="F13" s="34">
        <v>707.45</v>
      </c>
      <c r="G13" s="4">
        <v>640</v>
      </c>
      <c r="H13" s="34">
        <v>605.82000000000005</v>
      </c>
      <c r="I13" s="222">
        <v>1059</v>
      </c>
      <c r="J13" s="222">
        <v>1070</v>
      </c>
      <c r="K13" s="222">
        <v>1090</v>
      </c>
    </row>
    <row r="14" spans="2:11" x14ac:dyDescent="0.25">
      <c r="B14" s="117"/>
      <c r="C14" s="2">
        <v>623000</v>
      </c>
      <c r="D14" s="2">
        <v>41</v>
      </c>
      <c r="E14" s="3" t="s">
        <v>83</v>
      </c>
      <c r="F14" s="34">
        <v>2769.6</v>
      </c>
      <c r="G14" s="4">
        <v>2330</v>
      </c>
      <c r="H14" s="34">
        <v>2177.54</v>
      </c>
      <c r="I14" s="222">
        <v>1635</v>
      </c>
      <c r="J14" s="222">
        <v>1650</v>
      </c>
      <c r="K14" s="222">
        <v>1653</v>
      </c>
    </row>
    <row r="15" spans="2:11" x14ac:dyDescent="0.25">
      <c r="B15" s="118"/>
      <c r="C15" s="2">
        <v>625001</v>
      </c>
      <c r="D15" s="2">
        <v>41</v>
      </c>
      <c r="E15" s="3" t="s">
        <v>29</v>
      </c>
      <c r="F15" s="34">
        <v>456.86</v>
      </c>
      <c r="G15" s="4">
        <v>420</v>
      </c>
      <c r="H15" s="34">
        <v>372.79</v>
      </c>
      <c r="I15" s="222">
        <v>356</v>
      </c>
      <c r="J15" s="222">
        <v>362</v>
      </c>
      <c r="K15" s="222">
        <v>372</v>
      </c>
    </row>
    <row r="16" spans="2:11" x14ac:dyDescent="0.25">
      <c r="B16" s="118"/>
      <c r="C16" s="2">
        <v>625002</v>
      </c>
      <c r="D16" s="2">
        <v>41</v>
      </c>
      <c r="E16" s="3" t="s">
        <v>30</v>
      </c>
      <c r="F16" s="34">
        <v>4695.1099999999997</v>
      </c>
      <c r="G16" s="4">
        <v>4160</v>
      </c>
      <c r="H16" s="34">
        <v>4212.13</v>
      </c>
      <c r="I16" s="222">
        <v>3772</v>
      </c>
      <c r="J16" s="222">
        <v>3785</v>
      </c>
      <c r="K16" s="222">
        <v>3885</v>
      </c>
    </row>
    <row r="17" spans="2:11" x14ac:dyDescent="0.25">
      <c r="B17" s="118"/>
      <c r="C17" s="10">
        <v>625003</v>
      </c>
      <c r="D17" s="10">
        <v>41</v>
      </c>
      <c r="E17" s="3" t="s">
        <v>31</v>
      </c>
      <c r="F17" s="34">
        <v>270.47000000000003</v>
      </c>
      <c r="G17" s="4">
        <v>240</v>
      </c>
      <c r="H17" s="34">
        <v>240.06</v>
      </c>
      <c r="I17" s="222">
        <v>216</v>
      </c>
      <c r="J17" s="222">
        <v>218</v>
      </c>
      <c r="K17" s="222">
        <v>220</v>
      </c>
    </row>
    <row r="18" spans="2:11" x14ac:dyDescent="0.25">
      <c r="B18" s="118"/>
      <c r="C18" s="10">
        <v>625004</v>
      </c>
      <c r="D18" s="10">
        <v>41</v>
      </c>
      <c r="E18" s="3" t="s">
        <v>32</v>
      </c>
      <c r="F18" s="34">
        <v>1006.87</v>
      </c>
      <c r="G18" s="4">
        <v>900</v>
      </c>
      <c r="H18" s="34">
        <v>863.48</v>
      </c>
      <c r="I18" s="222">
        <v>808</v>
      </c>
      <c r="J18" s="222">
        <v>812</v>
      </c>
      <c r="K18" s="222">
        <v>814</v>
      </c>
    </row>
    <row r="19" spans="2:11" x14ac:dyDescent="0.25">
      <c r="B19" s="118"/>
      <c r="C19" s="10">
        <v>625005</v>
      </c>
      <c r="D19" s="10">
        <v>41</v>
      </c>
      <c r="E19" s="3" t="s">
        <v>33</v>
      </c>
      <c r="F19" s="34">
        <v>327.81</v>
      </c>
      <c r="G19" s="4">
        <v>300</v>
      </c>
      <c r="H19" s="34">
        <v>266.27999999999997</v>
      </c>
      <c r="I19" s="222">
        <v>255</v>
      </c>
      <c r="J19" s="222">
        <v>265</v>
      </c>
      <c r="K19" s="222">
        <v>285</v>
      </c>
    </row>
    <row r="20" spans="2:11" x14ac:dyDescent="0.25">
      <c r="B20" s="118"/>
      <c r="C20" s="12">
        <v>625007</v>
      </c>
      <c r="D20" s="12">
        <v>41</v>
      </c>
      <c r="E20" s="13" t="s">
        <v>34</v>
      </c>
      <c r="F20" s="50">
        <v>1587.26</v>
      </c>
      <c r="G20" s="49">
        <v>1420</v>
      </c>
      <c r="H20" s="50">
        <v>1428.65</v>
      </c>
      <c r="I20" s="219">
        <v>1279</v>
      </c>
      <c r="J20" s="219">
        <v>1285</v>
      </c>
      <c r="K20" s="219">
        <v>1295</v>
      </c>
    </row>
    <row r="21" spans="2:11" x14ac:dyDescent="0.25">
      <c r="B21" s="118"/>
      <c r="C21" s="10">
        <v>631001</v>
      </c>
      <c r="D21" s="10">
        <v>41</v>
      </c>
      <c r="E21" s="3" t="s">
        <v>35</v>
      </c>
      <c r="F21" s="34">
        <v>0</v>
      </c>
      <c r="G21" s="21">
        <v>100</v>
      </c>
      <c r="H21" s="54">
        <v>0</v>
      </c>
      <c r="I21" s="225">
        <v>800</v>
      </c>
      <c r="J21" s="225">
        <v>800</v>
      </c>
      <c r="K21" s="225">
        <v>800</v>
      </c>
    </row>
    <row r="22" spans="2:11" x14ac:dyDescent="0.25">
      <c r="B22" s="118"/>
      <c r="C22" s="10">
        <v>632001</v>
      </c>
      <c r="D22" s="10">
        <v>41</v>
      </c>
      <c r="E22" s="3" t="s">
        <v>56</v>
      </c>
      <c r="F22" s="34">
        <v>110</v>
      </c>
      <c r="G22" s="21">
        <v>150</v>
      </c>
      <c r="H22" s="54">
        <v>88</v>
      </c>
      <c r="I22" s="225">
        <v>3100</v>
      </c>
      <c r="J22" s="225">
        <v>3200</v>
      </c>
      <c r="K22" s="225">
        <v>3330</v>
      </c>
    </row>
    <row r="23" spans="2:11" x14ac:dyDescent="0.25">
      <c r="B23" s="132"/>
      <c r="C23" s="10">
        <v>632002</v>
      </c>
      <c r="D23" s="10">
        <v>41</v>
      </c>
      <c r="E23" s="3" t="s">
        <v>111</v>
      </c>
      <c r="F23" s="34">
        <v>45.29</v>
      </c>
      <c r="G23" s="21">
        <v>0</v>
      </c>
      <c r="H23" s="54">
        <v>0</v>
      </c>
      <c r="I23" s="225">
        <v>150</v>
      </c>
      <c r="J23" s="225">
        <v>200</v>
      </c>
      <c r="K23" s="225">
        <v>200</v>
      </c>
    </row>
    <row r="24" spans="2:11" x14ac:dyDescent="0.25">
      <c r="B24" s="118"/>
      <c r="C24" s="10">
        <v>632003</v>
      </c>
      <c r="D24" s="10">
        <v>41</v>
      </c>
      <c r="E24" s="3" t="s">
        <v>103</v>
      </c>
      <c r="F24" s="34">
        <v>500.35</v>
      </c>
      <c r="G24" s="21">
        <v>700</v>
      </c>
      <c r="H24" s="54">
        <v>382.17</v>
      </c>
      <c r="I24" s="225">
        <v>1300</v>
      </c>
      <c r="J24" s="225">
        <v>1400</v>
      </c>
      <c r="K24" s="225">
        <v>1400</v>
      </c>
    </row>
    <row r="25" spans="2:11" x14ac:dyDescent="0.25">
      <c r="B25" s="118"/>
      <c r="C25" s="10">
        <v>632004</v>
      </c>
      <c r="D25" s="10">
        <v>41</v>
      </c>
      <c r="E25" s="3" t="s">
        <v>36</v>
      </c>
      <c r="F25" s="34">
        <v>319.68</v>
      </c>
      <c r="G25" s="21">
        <v>350</v>
      </c>
      <c r="H25" s="54">
        <v>216.89</v>
      </c>
      <c r="I25" s="21">
        <v>200</v>
      </c>
      <c r="J25" s="21">
        <v>250</v>
      </c>
      <c r="K25" s="21">
        <v>250</v>
      </c>
    </row>
    <row r="26" spans="2:11" x14ac:dyDescent="0.25">
      <c r="B26" s="118"/>
      <c r="C26" s="12">
        <v>633001</v>
      </c>
      <c r="D26" s="12">
        <v>41</v>
      </c>
      <c r="E26" s="13" t="s">
        <v>112</v>
      </c>
      <c r="F26" s="50"/>
      <c r="G26" s="124"/>
      <c r="H26" s="56"/>
      <c r="I26" s="124">
        <v>300</v>
      </c>
      <c r="J26" s="124">
        <v>0</v>
      </c>
      <c r="K26" s="124">
        <v>0</v>
      </c>
    </row>
    <row r="27" spans="2:11" x14ac:dyDescent="0.25">
      <c r="B27" s="148"/>
      <c r="C27" s="81">
        <v>633004</v>
      </c>
      <c r="D27" s="81">
        <v>41</v>
      </c>
      <c r="E27" s="81" t="s">
        <v>199</v>
      </c>
      <c r="F27" s="57"/>
      <c r="G27" s="57"/>
      <c r="H27" s="57"/>
      <c r="I27" s="64">
        <v>310</v>
      </c>
      <c r="J27" s="57">
        <v>0</v>
      </c>
      <c r="K27" s="57">
        <v>0</v>
      </c>
    </row>
    <row r="28" spans="2:11" x14ac:dyDescent="0.25">
      <c r="B28" s="118"/>
      <c r="C28" s="85">
        <v>633006</v>
      </c>
      <c r="D28" s="85">
        <v>41</v>
      </c>
      <c r="E28" s="20" t="s">
        <v>113</v>
      </c>
      <c r="F28" s="94"/>
      <c r="G28" s="176"/>
      <c r="H28" s="177"/>
      <c r="I28" s="176">
        <v>700</v>
      </c>
      <c r="J28" s="176">
        <v>800</v>
      </c>
      <c r="K28" s="176">
        <v>800</v>
      </c>
    </row>
    <row r="29" spans="2:11" x14ac:dyDescent="0.25">
      <c r="B29" s="118"/>
      <c r="C29" s="81">
        <v>633006</v>
      </c>
      <c r="D29" s="81">
        <v>111</v>
      </c>
      <c r="E29" s="64" t="s">
        <v>200</v>
      </c>
      <c r="F29" s="57"/>
      <c r="G29" s="57"/>
      <c r="H29" s="57"/>
      <c r="I29" s="64">
        <v>58</v>
      </c>
      <c r="J29" s="57">
        <v>58</v>
      </c>
      <c r="K29" s="57">
        <v>58</v>
      </c>
    </row>
    <row r="30" spans="2:11" x14ac:dyDescent="0.25">
      <c r="B30" s="118"/>
      <c r="C30" s="83">
        <v>633009</v>
      </c>
      <c r="D30" s="83">
        <v>41</v>
      </c>
      <c r="E30" s="1" t="s">
        <v>37</v>
      </c>
      <c r="F30" s="71">
        <v>186.1</v>
      </c>
      <c r="G30" s="125">
        <v>150</v>
      </c>
      <c r="H30" s="126">
        <v>135.4</v>
      </c>
      <c r="I30" s="125">
        <v>400</v>
      </c>
      <c r="J30" s="125">
        <v>450</v>
      </c>
      <c r="K30" s="125">
        <v>450</v>
      </c>
    </row>
    <row r="31" spans="2:11" x14ac:dyDescent="0.25">
      <c r="B31" s="118"/>
      <c r="C31" s="10">
        <v>633013</v>
      </c>
      <c r="D31" s="10">
        <v>41</v>
      </c>
      <c r="E31" s="3" t="s">
        <v>114</v>
      </c>
      <c r="F31" s="34">
        <v>667.82</v>
      </c>
      <c r="G31" s="21">
        <v>600</v>
      </c>
      <c r="H31" s="54">
        <v>618.73</v>
      </c>
      <c r="I31" s="21">
        <v>300</v>
      </c>
      <c r="J31" s="21">
        <v>300</v>
      </c>
      <c r="K31" s="21">
        <v>300</v>
      </c>
    </row>
    <row r="32" spans="2:11" x14ac:dyDescent="0.25">
      <c r="B32" s="119"/>
      <c r="C32" s="10">
        <v>633016</v>
      </c>
      <c r="D32" s="10">
        <v>41</v>
      </c>
      <c r="E32" s="3" t="s">
        <v>38</v>
      </c>
      <c r="F32" s="34">
        <v>39.770000000000003</v>
      </c>
      <c r="G32" s="21">
        <v>100</v>
      </c>
      <c r="H32" s="54">
        <v>6.69</v>
      </c>
      <c r="I32" s="21">
        <v>100</v>
      </c>
      <c r="J32" s="21">
        <v>100</v>
      </c>
      <c r="K32" s="21">
        <v>100</v>
      </c>
    </row>
    <row r="33" spans="2:13" x14ac:dyDescent="0.25">
      <c r="B33" s="119"/>
      <c r="C33" s="10">
        <v>635002</v>
      </c>
      <c r="D33" s="10">
        <v>41</v>
      </c>
      <c r="E33" s="3" t="s">
        <v>39</v>
      </c>
      <c r="F33" s="34">
        <v>238</v>
      </c>
      <c r="G33" s="21">
        <v>200</v>
      </c>
      <c r="H33" s="54">
        <v>0</v>
      </c>
      <c r="I33" s="21">
        <v>300</v>
      </c>
      <c r="J33" s="21">
        <v>200</v>
      </c>
      <c r="K33" s="21">
        <v>300</v>
      </c>
    </row>
    <row r="34" spans="2:13" x14ac:dyDescent="0.25">
      <c r="B34" s="123"/>
      <c r="C34" s="12">
        <v>635006</v>
      </c>
      <c r="D34" s="12">
        <v>41</v>
      </c>
      <c r="E34" s="13" t="s">
        <v>195</v>
      </c>
      <c r="F34" s="50"/>
      <c r="G34" s="124"/>
      <c r="H34" s="56"/>
      <c r="I34" s="226">
        <v>700</v>
      </c>
      <c r="J34" s="226">
        <v>1000</v>
      </c>
      <c r="K34" s="226">
        <v>1000</v>
      </c>
    </row>
    <row r="35" spans="2:13" x14ac:dyDescent="0.25">
      <c r="B35" s="20"/>
      <c r="C35" s="58">
        <v>635009</v>
      </c>
      <c r="D35" s="58">
        <v>41</v>
      </c>
      <c r="E35" s="64" t="s">
        <v>196</v>
      </c>
      <c r="F35" s="57"/>
      <c r="G35" s="57"/>
      <c r="H35" s="57"/>
      <c r="I35" s="218">
        <v>1450</v>
      </c>
      <c r="J35" s="218">
        <v>1500</v>
      </c>
      <c r="K35" s="218">
        <v>1500</v>
      </c>
      <c r="M35" s="128"/>
    </row>
    <row r="36" spans="2:13" x14ac:dyDescent="0.25">
      <c r="B36" s="20"/>
      <c r="C36" s="83">
        <v>635009</v>
      </c>
      <c r="D36" s="83">
        <v>111</v>
      </c>
      <c r="E36" s="1" t="s">
        <v>197</v>
      </c>
      <c r="F36" s="71"/>
      <c r="G36" s="125"/>
      <c r="H36" s="126"/>
      <c r="I36" s="227">
        <v>72</v>
      </c>
      <c r="J36" s="227">
        <v>72</v>
      </c>
      <c r="K36" s="227">
        <v>72</v>
      </c>
      <c r="M36" s="128"/>
    </row>
    <row r="37" spans="2:13" x14ac:dyDescent="0.25">
      <c r="B37" s="20"/>
      <c r="C37" s="2">
        <v>637001</v>
      </c>
      <c r="D37" s="2">
        <v>41</v>
      </c>
      <c r="E37" s="3" t="s">
        <v>40</v>
      </c>
      <c r="F37" s="34">
        <v>38</v>
      </c>
      <c r="G37" s="4">
        <v>200</v>
      </c>
      <c r="H37" s="34">
        <v>36</v>
      </c>
      <c r="I37" s="222">
        <v>200</v>
      </c>
      <c r="J37" s="222">
        <v>300</v>
      </c>
      <c r="K37" s="222">
        <v>250</v>
      </c>
      <c r="M37" s="128"/>
    </row>
    <row r="38" spans="2:13" x14ac:dyDescent="0.25">
      <c r="B38" s="20"/>
      <c r="C38" s="2">
        <v>637003</v>
      </c>
      <c r="D38" s="2">
        <v>41</v>
      </c>
      <c r="E38" s="3" t="s">
        <v>115</v>
      </c>
      <c r="F38" s="34">
        <v>38.64</v>
      </c>
      <c r="G38" s="4">
        <v>150</v>
      </c>
      <c r="H38" s="34">
        <v>38.64</v>
      </c>
      <c r="I38" s="222">
        <v>200</v>
      </c>
      <c r="J38" s="222">
        <v>250</v>
      </c>
      <c r="K38" s="222">
        <v>300</v>
      </c>
      <c r="M38" s="128"/>
    </row>
    <row r="39" spans="2:13" x14ac:dyDescent="0.25">
      <c r="B39" s="20"/>
      <c r="C39" s="2">
        <v>637004</v>
      </c>
      <c r="D39" s="2">
        <v>41</v>
      </c>
      <c r="E39" s="3" t="s">
        <v>125</v>
      </c>
      <c r="F39" s="34">
        <v>0</v>
      </c>
      <c r="G39" s="4">
        <v>0</v>
      </c>
      <c r="H39" s="34">
        <v>99.9</v>
      </c>
      <c r="I39" s="222">
        <v>800</v>
      </c>
      <c r="J39" s="222">
        <v>950</v>
      </c>
      <c r="K39" s="222">
        <v>950</v>
      </c>
    </row>
    <row r="40" spans="2:13" x14ac:dyDescent="0.25">
      <c r="B40" s="19"/>
      <c r="C40" s="10">
        <v>637005</v>
      </c>
      <c r="D40" s="10">
        <v>41</v>
      </c>
      <c r="E40" s="3" t="s">
        <v>116</v>
      </c>
      <c r="F40" s="34">
        <v>2518</v>
      </c>
      <c r="G40" s="21">
        <v>1000</v>
      </c>
      <c r="H40" s="54">
        <v>670.14</v>
      </c>
      <c r="I40" s="225">
        <v>1500</v>
      </c>
      <c r="J40" s="222">
        <v>2000</v>
      </c>
      <c r="K40" s="222">
        <v>2000</v>
      </c>
    </row>
    <row r="41" spans="2:13" x14ac:dyDescent="0.25">
      <c r="B41" s="20"/>
      <c r="C41" s="10">
        <v>637012</v>
      </c>
      <c r="D41" s="10">
        <v>41</v>
      </c>
      <c r="E41" s="3" t="s">
        <v>117</v>
      </c>
      <c r="F41" s="34">
        <v>300.68</v>
      </c>
      <c r="G41" s="21">
        <v>100</v>
      </c>
      <c r="H41" s="54">
        <v>77.510000000000005</v>
      </c>
      <c r="I41" s="225">
        <v>200</v>
      </c>
      <c r="J41" s="222">
        <v>250</v>
      </c>
      <c r="K41" s="222">
        <v>250</v>
      </c>
    </row>
    <row r="42" spans="2:13" x14ac:dyDescent="0.25">
      <c r="B42" s="127"/>
      <c r="C42" s="10">
        <v>637014</v>
      </c>
      <c r="D42" s="10">
        <v>41</v>
      </c>
      <c r="E42" s="3" t="s">
        <v>41</v>
      </c>
      <c r="F42" s="34">
        <v>2176</v>
      </c>
      <c r="G42" s="21">
        <v>1500</v>
      </c>
      <c r="H42" s="54">
        <v>1641.6</v>
      </c>
      <c r="I42" s="225">
        <v>1800</v>
      </c>
      <c r="J42" s="222">
        <v>1850</v>
      </c>
      <c r="K42" s="222">
        <v>1900</v>
      </c>
    </row>
    <row r="43" spans="2:13" x14ac:dyDescent="0.25">
      <c r="B43" s="20"/>
      <c r="C43" s="10">
        <v>637015</v>
      </c>
      <c r="D43" s="10">
        <v>41</v>
      </c>
      <c r="E43" s="3" t="s">
        <v>118</v>
      </c>
      <c r="F43" s="34">
        <v>1554.09</v>
      </c>
      <c r="G43" s="21">
        <v>1500</v>
      </c>
      <c r="H43" s="54">
        <v>1318.14</v>
      </c>
      <c r="I43" s="225">
        <v>710</v>
      </c>
      <c r="J43" s="225">
        <v>710</v>
      </c>
      <c r="K43" s="225">
        <v>710</v>
      </c>
    </row>
    <row r="44" spans="2:13" x14ac:dyDescent="0.25">
      <c r="B44" s="20"/>
      <c r="C44" s="2">
        <v>637016</v>
      </c>
      <c r="D44" s="2">
        <v>41</v>
      </c>
      <c r="E44" s="3" t="s">
        <v>42</v>
      </c>
      <c r="F44" s="34">
        <v>280.3</v>
      </c>
      <c r="G44" s="4">
        <v>300</v>
      </c>
      <c r="H44" s="34">
        <v>298.75</v>
      </c>
      <c r="I44" s="222">
        <v>120</v>
      </c>
      <c r="J44" s="222">
        <v>125</v>
      </c>
      <c r="K44" s="222">
        <v>130</v>
      </c>
    </row>
    <row r="45" spans="2:13" x14ac:dyDescent="0.25">
      <c r="B45" s="20"/>
      <c r="C45" s="10">
        <v>637023</v>
      </c>
      <c r="D45" s="10">
        <v>41</v>
      </c>
      <c r="E45" s="3" t="s">
        <v>43</v>
      </c>
      <c r="F45" s="34">
        <v>206</v>
      </c>
      <c r="G45" s="21">
        <v>100</v>
      </c>
      <c r="H45" s="54">
        <v>16</v>
      </c>
      <c r="I45" s="21">
        <v>100</v>
      </c>
      <c r="J45" s="21">
        <v>70</v>
      </c>
      <c r="K45" s="21">
        <v>100</v>
      </c>
    </row>
    <row r="46" spans="2:13" x14ac:dyDescent="0.25">
      <c r="B46" s="20"/>
      <c r="C46" s="12">
        <v>637026</v>
      </c>
      <c r="D46" s="12">
        <v>41</v>
      </c>
      <c r="E46" s="13" t="s">
        <v>44</v>
      </c>
      <c r="F46" s="50">
        <v>671.38</v>
      </c>
      <c r="G46" s="124">
        <v>1400</v>
      </c>
      <c r="H46" s="56">
        <v>684.29</v>
      </c>
      <c r="I46" s="124">
        <v>1500</v>
      </c>
      <c r="J46" s="124">
        <v>1500</v>
      </c>
      <c r="K46" s="124">
        <v>1500</v>
      </c>
    </row>
    <row r="47" spans="2:13" x14ac:dyDescent="0.25">
      <c r="B47" s="127"/>
      <c r="C47" s="133">
        <v>637027</v>
      </c>
      <c r="D47" s="133">
        <v>41</v>
      </c>
      <c r="E47" s="60" t="s">
        <v>119</v>
      </c>
      <c r="F47" s="62">
        <v>3043.92</v>
      </c>
      <c r="G47" s="134">
        <v>2000</v>
      </c>
      <c r="H47" s="135">
        <v>2702.94</v>
      </c>
      <c r="I47" s="134">
        <v>200</v>
      </c>
      <c r="J47" s="134">
        <v>500</v>
      </c>
      <c r="K47" s="134">
        <v>500</v>
      </c>
    </row>
    <row r="48" spans="2:13" x14ac:dyDescent="0.25">
      <c r="B48" s="127"/>
      <c r="C48" s="81">
        <v>641009</v>
      </c>
      <c r="D48" s="81">
        <v>41</v>
      </c>
      <c r="E48" s="81" t="s">
        <v>122</v>
      </c>
      <c r="F48" s="57"/>
      <c r="G48" s="57"/>
      <c r="H48" s="57"/>
      <c r="I48" s="64">
        <v>150</v>
      </c>
      <c r="J48" s="57">
        <v>100</v>
      </c>
      <c r="K48" s="61">
        <v>150</v>
      </c>
    </row>
    <row r="49" spans="2:14" ht="18" customHeight="1" x14ac:dyDescent="0.25">
      <c r="B49" s="137" t="s">
        <v>45</v>
      </c>
      <c r="C49" s="74"/>
      <c r="D49" s="74"/>
      <c r="E49" s="25" t="s">
        <v>46</v>
      </c>
      <c r="F49" s="139" t="e">
        <f>SUM(#REF!)</f>
        <v>#REF!</v>
      </c>
      <c r="G49" s="140">
        <f>SUM(G50:G50)</f>
        <v>600</v>
      </c>
      <c r="H49" s="139" t="e">
        <f>SUM(#REF!)</f>
        <v>#REF!</v>
      </c>
      <c r="I49" s="228">
        <f>SUM(I50:I60)</f>
        <v>2846</v>
      </c>
      <c r="J49" s="229">
        <f>SUM(J50:J60)</f>
        <v>2846</v>
      </c>
      <c r="K49" s="230">
        <f>SUM(K50:K60)</f>
        <v>2846</v>
      </c>
    </row>
    <row r="50" spans="2:14" x14ac:dyDescent="0.25">
      <c r="B50" s="20"/>
      <c r="C50" s="12">
        <v>611000</v>
      </c>
      <c r="D50" s="138">
        <v>41</v>
      </c>
      <c r="E50" s="60" t="s">
        <v>132</v>
      </c>
      <c r="F50" s="62">
        <v>541.66999999999996</v>
      </c>
      <c r="G50" s="134">
        <v>600</v>
      </c>
      <c r="H50" s="135">
        <v>421.11</v>
      </c>
      <c r="I50" s="231">
        <v>1248</v>
      </c>
      <c r="J50" s="231">
        <v>1248</v>
      </c>
      <c r="K50" s="231">
        <v>1248</v>
      </c>
    </row>
    <row r="51" spans="2:14" x14ac:dyDescent="0.25">
      <c r="B51" s="127"/>
      <c r="C51" s="83">
        <v>621000</v>
      </c>
      <c r="D51" s="83">
        <v>41</v>
      </c>
      <c r="E51" s="1" t="s">
        <v>28</v>
      </c>
      <c r="F51" s="76"/>
      <c r="G51" s="129"/>
      <c r="H51" s="130"/>
      <c r="I51" s="227">
        <v>125</v>
      </c>
      <c r="J51" s="227">
        <v>125</v>
      </c>
      <c r="K51" s="227">
        <v>125</v>
      </c>
    </row>
    <row r="52" spans="2:14" x14ac:dyDescent="0.25">
      <c r="B52" s="20"/>
      <c r="C52" s="2">
        <v>625001</v>
      </c>
      <c r="D52" s="2">
        <v>41</v>
      </c>
      <c r="E52" s="3" t="s">
        <v>29</v>
      </c>
      <c r="F52" s="34"/>
      <c r="G52" s="21"/>
      <c r="H52" s="54"/>
      <c r="I52" s="225">
        <v>17</v>
      </c>
      <c r="J52" s="225">
        <v>17</v>
      </c>
      <c r="K52" s="225">
        <v>17</v>
      </c>
    </row>
    <row r="53" spans="2:14" x14ac:dyDescent="0.25">
      <c r="B53" s="20"/>
      <c r="C53" s="2">
        <v>625002</v>
      </c>
      <c r="D53" s="2">
        <v>41</v>
      </c>
      <c r="E53" s="3" t="s">
        <v>30</v>
      </c>
      <c r="F53" s="34"/>
      <c r="G53" s="21"/>
      <c r="H53" s="54"/>
      <c r="I53" s="225">
        <v>175</v>
      </c>
      <c r="J53" s="225">
        <v>175</v>
      </c>
      <c r="K53" s="225">
        <v>175</v>
      </c>
    </row>
    <row r="54" spans="2:14" x14ac:dyDescent="0.25">
      <c r="B54" s="20"/>
      <c r="C54" s="10">
        <v>625003</v>
      </c>
      <c r="D54" s="10">
        <v>41</v>
      </c>
      <c r="E54" s="3" t="s">
        <v>31</v>
      </c>
      <c r="F54" s="34"/>
      <c r="G54" s="21"/>
      <c r="H54" s="54"/>
      <c r="I54" s="225">
        <v>10</v>
      </c>
      <c r="J54" s="225">
        <v>10</v>
      </c>
      <c r="K54" s="225">
        <v>10</v>
      </c>
    </row>
    <row r="55" spans="2:14" x14ac:dyDescent="0.25">
      <c r="B55" s="20"/>
      <c r="C55" s="69">
        <v>625004</v>
      </c>
      <c r="D55" s="69">
        <v>41</v>
      </c>
      <c r="E55" s="1" t="s">
        <v>32</v>
      </c>
      <c r="F55" s="76"/>
      <c r="G55" s="129"/>
      <c r="H55" s="130"/>
      <c r="I55" s="227">
        <v>38</v>
      </c>
      <c r="J55" s="227">
        <v>38</v>
      </c>
      <c r="K55" s="227">
        <v>38</v>
      </c>
    </row>
    <row r="56" spans="2:14" x14ac:dyDescent="0.25">
      <c r="B56" s="25"/>
      <c r="C56" s="10">
        <v>625005</v>
      </c>
      <c r="D56" s="10">
        <v>41</v>
      </c>
      <c r="E56" s="3" t="s">
        <v>33</v>
      </c>
      <c r="F56" s="34"/>
      <c r="G56" s="21"/>
      <c r="H56" s="54"/>
      <c r="I56" s="225">
        <v>12</v>
      </c>
      <c r="J56" s="225">
        <v>12</v>
      </c>
      <c r="K56" s="225">
        <v>12</v>
      </c>
    </row>
    <row r="57" spans="2:14" ht="15" customHeight="1" x14ac:dyDescent="0.25">
      <c r="B57" s="25"/>
      <c r="C57" s="2">
        <v>625007</v>
      </c>
      <c r="D57" s="2">
        <v>41</v>
      </c>
      <c r="E57" s="3" t="s">
        <v>34</v>
      </c>
      <c r="F57" s="34"/>
      <c r="G57" s="21"/>
      <c r="H57" s="54"/>
      <c r="I57" s="225">
        <v>59</v>
      </c>
      <c r="J57" s="225">
        <v>59</v>
      </c>
      <c r="K57" s="225">
        <v>59</v>
      </c>
    </row>
    <row r="58" spans="2:14" x14ac:dyDescent="0.25">
      <c r="B58" s="25"/>
      <c r="C58" s="2">
        <v>637005</v>
      </c>
      <c r="D58" s="2">
        <v>41</v>
      </c>
      <c r="E58" s="3" t="s">
        <v>120</v>
      </c>
      <c r="F58" s="34"/>
      <c r="G58" s="21"/>
      <c r="H58" s="54"/>
      <c r="I58" s="225">
        <v>900</v>
      </c>
      <c r="J58" s="225">
        <v>900</v>
      </c>
      <c r="K58" s="225">
        <v>900</v>
      </c>
    </row>
    <row r="59" spans="2:14" x14ac:dyDescent="0.25">
      <c r="B59" s="25"/>
      <c r="C59" s="10">
        <v>637012</v>
      </c>
      <c r="D59" s="10">
        <v>41</v>
      </c>
      <c r="E59" s="3" t="s">
        <v>121</v>
      </c>
      <c r="F59" s="34"/>
      <c r="G59" s="21"/>
      <c r="H59" s="54"/>
      <c r="I59" s="225">
        <v>250</v>
      </c>
      <c r="J59" s="225">
        <v>250</v>
      </c>
      <c r="K59" s="225">
        <v>250</v>
      </c>
    </row>
    <row r="60" spans="2:14" x14ac:dyDescent="0.25">
      <c r="B60" s="25"/>
      <c r="C60" s="10">
        <v>637016</v>
      </c>
      <c r="D60" s="10">
        <v>41</v>
      </c>
      <c r="E60" s="3" t="s">
        <v>42</v>
      </c>
      <c r="F60" s="34"/>
      <c r="G60" s="21"/>
      <c r="H60" s="54"/>
      <c r="I60" s="225">
        <v>12</v>
      </c>
      <c r="J60" s="225">
        <v>12</v>
      </c>
      <c r="K60" s="225">
        <v>12</v>
      </c>
    </row>
    <row r="61" spans="2:14" x14ac:dyDescent="0.25">
      <c r="B61" s="137" t="s">
        <v>201</v>
      </c>
      <c r="C61" s="74"/>
      <c r="D61" s="74"/>
      <c r="E61" s="25" t="s">
        <v>207</v>
      </c>
      <c r="F61" s="139" t="e">
        <f>SUM(#REF!)</f>
        <v>#REF!</v>
      </c>
      <c r="G61" s="140">
        <f>SUM(G62:G62)</f>
        <v>0</v>
      </c>
      <c r="H61" s="139" t="e">
        <f>SUM(#REF!)</f>
        <v>#REF!</v>
      </c>
      <c r="I61" s="228">
        <f>SUM(I62:I78)</f>
        <v>540</v>
      </c>
      <c r="J61" s="232">
        <v>0</v>
      </c>
      <c r="K61" s="233">
        <v>0</v>
      </c>
      <c r="N61" s="131"/>
    </row>
    <row r="62" spans="2:14" x14ac:dyDescent="0.25">
      <c r="B62" s="148"/>
      <c r="C62" s="2">
        <v>621000</v>
      </c>
      <c r="D62" s="2">
        <v>111</v>
      </c>
      <c r="E62" s="3" t="s">
        <v>28</v>
      </c>
      <c r="F62" s="33">
        <f>SUM(F63)</f>
        <v>500</v>
      </c>
      <c r="G62" s="7">
        <f>SUM(G63)</f>
        <v>0</v>
      </c>
      <c r="H62" s="33">
        <f>SUM(H63)</f>
        <v>0</v>
      </c>
      <c r="I62" s="4">
        <v>24</v>
      </c>
      <c r="J62" s="4">
        <v>0</v>
      </c>
      <c r="K62" s="4">
        <v>0</v>
      </c>
    </row>
    <row r="63" spans="2:14" x14ac:dyDescent="0.25">
      <c r="B63" s="148"/>
      <c r="C63" s="2">
        <v>623000</v>
      </c>
      <c r="D63" s="2">
        <v>111</v>
      </c>
      <c r="E63" s="3" t="s">
        <v>83</v>
      </c>
      <c r="F63" s="34">
        <v>500</v>
      </c>
      <c r="G63" s="4">
        <v>0</v>
      </c>
      <c r="H63" s="34">
        <v>0</v>
      </c>
      <c r="I63" s="4">
        <v>8</v>
      </c>
      <c r="J63" s="4">
        <v>0</v>
      </c>
      <c r="K63" s="4">
        <v>0</v>
      </c>
    </row>
    <row r="64" spans="2:14" x14ac:dyDescent="0.25">
      <c r="B64" s="148"/>
      <c r="C64" s="2">
        <v>625001</v>
      </c>
      <c r="D64" s="2">
        <v>111</v>
      </c>
      <c r="E64" s="3" t="s">
        <v>29</v>
      </c>
      <c r="F64" s="33">
        <f>SUM(F65:F68)</f>
        <v>133.08000000000001</v>
      </c>
      <c r="G64" s="7">
        <f>SUM(G65:G68)</f>
        <v>0</v>
      </c>
      <c r="H64" s="33">
        <f>SUM(H65:H68)</f>
        <v>724.95</v>
      </c>
      <c r="I64" s="4">
        <v>1</v>
      </c>
      <c r="J64" s="4">
        <v>0</v>
      </c>
      <c r="K64" s="4">
        <v>0</v>
      </c>
    </row>
    <row r="65" spans="2:13" x14ac:dyDescent="0.25">
      <c r="B65" s="148"/>
      <c r="C65" s="2">
        <v>625002</v>
      </c>
      <c r="D65" s="2">
        <v>111</v>
      </c>
      <c r="E65" s="3" t="s">
        <v>30</v>
      </c>
      <c r="F65" s="34">
        <v>114.29</v>
      </c>
      <c r="G65" s="4">
        <v>0</v>
      </c>
      <c r="H65" s="34">
        <v>421.5</v>
      </c>
      <c r="I65" s="4">
        <v>9</v>
      </c>
      <c r="J65" s="4">
        <v>0</v>
      </c>
      <c r="K65" s="4">
        <v>0</v>
      </c>
    </row>
    <row r="66" spans="2:13" x14ac:dyDescent="0.25">
      <c r="B66" s="148"/>
      <c r="C66" s="10">
        <v>625003</v>
      </c>
      <c r="D66" s="10">
        <v>111</v>
      </c>
      <c r="E66" s="3" t="s">
        <v>31</v>
      </c>
      <c r="F66" s="34">
        <v>0</v>
      </c>
      <c r="G66" s="4">
        <v>0</v>
      </c>
      <c r="H66" s="34">
        <v>185.7</v>
      </c>
      <c r="I66" s="4">
        <v>1</v>
      </c>
      <c r="J66" s="4">
        <v>0</v>
      </c>
      <c r="K66" s="4">
        <v>0</v>
      </c>
    </row>
    <row r="67" spans="2:13" x14ac:dyDescent="0.25">
      <c r="B67" s="148"/>
      <c r="C67" s="10">
        <v>625004</v>
      </c>
      <c r="D67" s="10">
        <v>111</v>
      </c>
      <c r="E67" s="3" t="s">
        <v>32</v>
      </c>
      <c r="F67" s="34">
        <v>0</v>
      </c>
      <c r="G67" s="4">
        <v>0</v>
      </c>
      <c r="H67" s="34">
        <v>98.04</v>
      </c>
      <c r="I67" s="4">
        <v>2</v>
      </c>
      <c r="J67" s="4">
        <v>0</v>
      </c>
      <c r="K67" s="4">
        <v>0</v>
      </c>
      <c r="M67" s="102"/>
    </row>
    <row r="68" spans="2:13" x14ac:dyDescent="0.25">
      <c r="B68" s="148"/>
      <c r="C68" s="10">
        <v>625005</v>
      </c>
      <c r="D68" s="10">
        <v>111</v>
      </c>
      <c r="E68" s="3" t="s">
        <v>33</v>
      </c>
      <c r="F68" s="34">
        <v>18.79</v>
      </c>
      <c r="G68" s="4">
        <v>0</v>
      </c>
      <c r="H68" s="34">
        <v>19.71</v>
      </c>
      <c r="I68" s="4">
        <v>1</v>
      </c>
      <c r="J68" s="4">
        <v>0</v>
      </c>
      <c r="K68" s="4">
        <v>0</v>
      </c>
      <c r="M68" s="95"/>
    </row>
    <row r="69" spans="2:13" x14ac:dyDescent="0.25">
      <c r="B69" s="148"/>
      <c r="C69" s="12">
        <v>625007</v>
      </c>
      <c r="D69" s="12">
        <v>111</v>
      </c>
      <c r="E69" s="13" t="s">
        <v>34</v>
      </c>
      <c r="F69" s="163">
        <f>SUM(F71)</f>
        <v>500.35</v>
      </c>
      <c r="G69" s="115">
        <f>SUM(G71)</f>
        <v>700</v>
      </c>
      <c r="H69" s="163">
        <f>SUM(H71)</f>
        <v>382.17</v>
      </c>
      <c r="I69" s="49">
        <v>3</v>
      </c>
      <c r="J69" s="124">
        <v>0</v>
      </c>
      <c r="K69" s="124">
        <v>0</v>
      </c>
      <c r="M69" s="102"/>
    </row>
    <row r="70" spans="2:13" x14ac:dyDescent="0.25">
      <c r="B70" s="148"/>
      <c r="C70" s="81">
        <v>631001</v>
      </c>
      <c r="D70" s="81">
        <v>111</v>
      </c>
      <c r="E70" s="81" t="s">
        <v>203</v>
      </c>
      <c r="F70" s="57"/>
      <c r="G70" s="57"/>
      <c r="H70" s="57"/>
      <c r="I70" s="64">
        <v>10</v>
      </c>
      <c r="J70" s="160">
        <v>0</v>
      </c>
      <c r="K70" s="160">
        <v>0</v>
      </c>
      <c r="M70" s="102"/>
    </row>
    <row r="71" spans="2:13" ht="15" customHeight="1" x14ac:dyDescent="0.25">
      <c r="B71" s="148"/>
      <c r="C71" s="10">
        <v>632003</v>
      </c>
      <c r="D71" s="10">
        <v>111</v>
      </c>
      <c r="E71" s="3" t="s">
        <v>103</v>
      </c>
      <c r="F71" s="34">
        <v>500.35</v>
      </c>
      <c r="G71" s="21">
        <v>700</v>
      </c>
      <c r="H71" s="54">
        <v>382.17</v>
      </c>
      <c r="I71" s="21">
        <v>5</v>
      </c>
      <c r="J71" s="21">
        <v>0</v>
      </c>
      <c r="K71" s="21">
        <v>0</v>
      </c>
      <c r="M71" s="128"/>
    </row>
    <row r="72" spans="2:13" x14ac:dyDescent="0.25">
      <c r="B72" s="148"/>
      <c r="C72" s="85">
        <v>633006</v>
      </c>
      <c r="D72" s="85">
        <v>111</v>
      </c>
      <c r="E72" s="20" t="s">
        <v>231</v>
      </c>
      <c r="F72" s="94"/>
      <c r="G72" s="176"/>
      <c r="H72" s="177"/>
      <c r="I72" s="176">
        <v>49</v>
      </c>
      <c r="J72" s="176">
        <v>0</v>
      </c>
      <c r="K72" s="176">
        <v>0</v>
      </c>
      <c r="M72" s="102"/>
    </row>
    <row r="73" spans="2:13" x14ac:dyDescent="0.25">
      <c r="B73" s="148"/>
      <c r="C73" s="10">
        <v>633016</v>
      </c>
      <c r="D73" s="10">
        <v>111</v>
      </c>
      <c r="E73" s="3" t="s">
        <v>38</v>
      </c>
      <c r="F73" s="34">
        <v>39.770000000000003</v>
      </c>
      <c r="G73" s="21">
        <v>100</v>
      </c>
      <c r="H73" s="54">
        <v>6.69</v>
      </c>
      <c r="I73" s="124">
        <v>20</v>
      </c>
      <c r="J73" s="124">
        <v>0</v>
      </c>
      <c r="K73" s="124">
        <v>0</v>
      </c>
    </row>
    <row r="74" spans="2:13" x14ac:dyDescent="0.25">
      <c r="B74" s="148"/>
      <c r="C74" s="85">
        <v>634004</v>
      </c>
      <c r="D74" s="85">
        <v>111</v>
      </c>
      <c r="E74" s="20" t="s">
        <v>202</v>
      </c>
      <c r="F74" s="94"/>
      <c r="G74" s="176"/>
      <c r="H74" s="178"/>
      <c r="I74" s="134">
        <v>7</v>
      </c>
      <c r="J74" s="134">
        <v>0</v>
      </c>
      <c r="K74" s="134">
        <v>0</v>
      </c>
    </row>
    <row r="75" spans="2:13" x14ac:dyDescent="0.25">
      <c r="B75" s="148"/>
      <c r="C75" s="81">
        <v>631007</v>
      </c>
      <c r="D75" s="81">
        <v>111</v>
      </c>
      <c r="E75" s="179" t="s">
        <v>204</v>
      </c>
      <c r="I75" s="141">
        <v>49</v>
      </c>
      <c r="J75" s="203">
        <v>0</v>
      </c>
      <c r="K75" s="203">
        <v>0</v>
      </c>
    </row>
    <row r="76" spans="2:13" x14ac:dyDescent="0.25">
      <c r="B76" s="148"/>
      <c r="C76" s="12">
        <v>637026</v>
      </c>
      <c r="D76" s="138">
        <v>111</v>
      </c>
      <c r="E76" s="145" t="s">
        <v>27</v>
      </c>
      <c r="F76" s="141"/>
      <c r="G76" s="141"/>
      <c r="H76" s="141"/>
      <c r="I76" s="141">
        <v>260</v>
      </c>
      <c r="J76" s="203">
        <v>0</v>
      </c>
      <c r="K76" s="203">
        <v>0</v>
      </c>
    </row>
    <row r="77" spans="2:13" x14ac:dyDescent="0.25">
      <c r="B77" s="148"/>
      <c r="C77" s="133">
        <v>637027</v>
      </c>
      <c r="D77" s="133">
        <v>111</v>
      </c>
      <c r="E77" s="60" t="s">
        <v>119</v>
      </c>
      <c r="F77" s="57"/>
      <c r="G77" s="57"/>
      <c r="H77" s="57"/>
      <c r="I77" s="64">
        <v>66</v>
      </c>
      <c r="J77" s="160">
        <v>0</v>
      </c>
      <c r="K77" s="160">
        <v>0</v>
      </c>
    </row>
    <row r="78" spans="2:13" ht="15" customHeight="1" x14ac:dyDescent="0.25">
      <c r="B78" s="159"/>
      <c r="C78" s="81">
        <v>637037</v>
      </c>
      <c r="D78" s="81">
        <v>111</v>
      </c>
      <c r="E78" s="81" t="s">
        <v>230</v>
      </c>
      <c r="F78" s="57"/>
      <c r="G78" s="57"/>
      <c r="H78" s="57"/>
      <c r="I78" s="168">
        <v>25</v>
      </c>
      <c r="J78" s="160">
        <v>0</v>
      </c>
      <c r="K78" s="160">
        <v>0</v>
      </c>
    </row>
    <row r="79" spans="2:13" x14ac:dyDescent="0.25">
      <c r="B79" s="23" t="s">
        <v>47</v>
      </c>
      <c r="C79" s="74"/>
      <c r="D79" s="74"/>
      <c r="E79" s="27" t="s">
        <v>48</v>
      </c>
      <c r="F79" s="76" t="e">
        <f>SUM(F81+#REF!)</f>
        <v>#REF!</v>
      </c>
      <c r="G79" s="75" t="e">
        <f>SUM(G81+#REF!)</f>
        <v>#REF!</v>
      </c>
      <c r="H79" s="76" t="e">
        <f>SUM(#REF!+H81)</f>
        <v>#REF!</v>
      </c>
      <c r="I79" s="220">
        <f>SUM(I80:I89)</f>
        <v>1964</v>
      </c>
      <c r="J79" s="220">
        <f>SUM(J80:J89)</f>
        <v>1964</v>
      </c>
      <c r="K79" s="220">
        <f>SUM(K80:K89)</f>
        <v>1964</v>
      </c>
    </row>
    <row r="80" spans="2:13" x14ac:dyDescent="0.25">
      <c r="B80" s="24"/>
      <c r="C80" s="2">
        <v>625002</v>
      </c>
      <c r="D80" s="2">
        <v>41</v>
      </c>
      <c r="E80" s="3" t="s">
        <v>30</v>
      </c>
      <c r="F80" s="34">
        <v>0</v>
      </c>
      <c r="G80" s="4">
        <v>0</v>
      </c>
      <c r="H80" s="34">
        <v>2</v>
      </c>
      <c r="I80" s="222">
        <v>5</v>
      </c>
      <c r="J80" s="222">
        <v>5</v>
      </c>
      <c r="K80" s="222">
        <v>5</v>
      </c>
    </row>
    <row r="81" spans="2:12" x14ac:dyDescent="0.25">
      <c r="B81" s="24"/>
      <c r="C81" s="2">
        <v>625007</v>
      </c>
      <c r="D81" s="2">
        <v>41</v>
      </c>
      <c r="E81" s="3" t="s">
        <v>34</v>
      </c>
      <c r="F81" s="33" t="e">
        <f>SUM(#REF!)</f>
        <v>#REF!</v>
      </c>
      <c r="G81" s="7" t="e">
        <f>SUM(#REF!)</f>
        <v>#REF!</v>
      </c>
      <c r="H81" s="33" t="e">
        <f>SUM(#REF!)</f>
        <v>#REF!</v>
      </c>
      <c r="I81" s="222">
        <v>2</v>
      </c>
      <c r="J81" s="222">
        <v>2</v>
      </c>
      <c r="K81" s="222">
        <v>2</v>
      </c>
    </row>
    <row r="82" spans="2:12" x14ac:dyDescent="0.25">
      <c r="B82" s="20"/>
      <c r="C82" s="10">
        <v>632001</v>
      </c>
      <c r="D82" s="10">
        <v>41</v>
      </c>
      <c r="E82" s="3" t="s">
        <v>56</v>
      </c>
      <c r="F82" s="33"/>
      <c r="G82" s="22"/>
      <c r="H82" s="52"/>
      <c r="I82" s="225">
        <v>150</v>
      </c>
      <c r="J82" s="225">
        <v>150</v>
      </c>
      <c r="K82" s="225">
        <v>150</v>
      </c>
    </row>
    <row r="83" spans="2:12" x14ac:dyDescent="0.25">
      <c r="B83" s="20"/>
      <c r="C83" s="10">
        <v>633006</v>
      </c>
      <c r="D83" s="10">
        <v>41</v>
      </c>
      <c r="E83" s="10" t="s">
        <v>57</v>
      </c>
      <c r="F83" s="34"/>
      <c r="G83" s="21"/>
      <c r="H83" s="54"/>
      <c r="I83" s="225"/>
      <c r="J83" s="225"/>
      <c r="K83" s="225"/>
    </row>
    <row r="84" spans="2:12" x14ac:dyDescent="0.25">
      <c r="B84" s="20"/>
      <c r="C84" s="10">
        <v>633007</v>
      </c>
      <c r="D84" s="10">
        <v>41</v>
      </c>
      <c r="E84" s="10" t="s">
        <v>123</v>
      </c>
      <c r="F84" s="34"/>
      <c r="G84" s="21"/>
      <c r="H84" s="54"/>
      <c r="I84" s="225"/>
      <c r="J84" s="225"/>
      <c r="K84" s="225"/>
    </row>
    <row r="85" spans="2:12" x14ac:dyDescent="0.25">
      <c r="B85" s="20"/>
      <c r="C85" s="2">
        <v>634001</v>
      </c>
      <c r="D85" s="2">
        <v>41</v>
      </c>
      <c r="E85" s="3" t="s">
        <v>124</v>
      </c>
      <c r="F85" s="34"/>
      <c r="G85" s="21"/>
      <c r="H85" s="54"/>
      <c r="I85" s="225">
        <v>400</v>
      </c>
      <c r="J85" s="225">
        <v>400</v>
      </c>
      <c r="K85" s="225">
        <v>400</v>
      </c>
    </row>
    <row r="86" spans="2:12" ht="16.5" customHeight="1" x14ac:dyDescent="0.25">
      <c r="B86" s="20"/>
      <c r="C86" s="2">
        <v>634002</v>
      </c>
      <c r="D86" s="2">
        <v>41</v>
      </c>
      <c r="E86" s="3" t="s">
        <v>126</v>
      </c>
      <c r="F86" s="34"/>
      <c r="G86" s="21"/>
      <c r="H86" s="54"/>
      <c r="I86" s="225">
        <v>620</v>
      </c>
      <c r="J86" s="225">
        <v>620</v>
      </c>
      <c r="K86" s="225">
        <v>620</v>
      </c>
    </row>
    <row r="87" spans="2:12" x14ac:dyDescent="0.25">
      <c r="B87" s="20"/>
      <c r="C87" s="2">
        <v>634003</v>
      </c>
      <c r="D87" s="10">
        <v>41</v>
      </c>
      <c r="E87" s="10" t="s">
        <v>127</v>
      </c>
      <c r="F87" s="33"/>
      <c r="G87" s="22"/>
      <c r="H87" s="52"/>
      <c r="I87" s="225">
        <v>132</v>
      </c>
      <c r="J87" s="225">
        <v>132</v>
      </c>
      <c r="K87" s="225">
        <v>132</v>
      </c>
    </row>
    <row r="88" spans="2:12" ht="14.25" customHeight="1" x14ac:dyDescent="0.25">
      <c r="B88" s="20"/>
      <c r="C88" s="2">
        <v>637002</v>
      </c>
      <c r="D88" s="2">
        <v>41</v>
      </c>
      <c r="E88" s="3" t="s">
        <v>128</v>
      </c>
      <c r="F88" s="33"/>
      <c r="G88" s="22"/>
      <c r="H88" s="52"/>
      <c r="I88" s="225">
        <v>620</v>
      </c>
      <c r="J88" s="225">
        <v>620</v>
      </c>
      <c r="K88" s="225">
        <v>620</v>
      </c>
    </row>
    <row r="89" spans="2:12" ht="15" customHeight="1" x14ac:dyDescent="0.25">
      <c r="B89" s="20"/>
      <c r="C89" s="2">
        <v>637027</v>
      </c>
      <c r="D89" s="2">
        <v>41</v>
      </c>
      <c r="E89" s="3" t="s">
        <v>140</v>
      </c>
      <c r="F89" s="34"/>
      <c r="G89" s="21"/>
      <c r="H89" s="54"/>
      <c r="I89" s="21">
        <v>35</v>
      </c>
      <c r="J89" s="21">
        <v>35</v>
      </c>
      <c r="K89" s="21">
        <v>35</v>
      </c>
    </row>
    <row r="90" spans="2:12" x14ac:dyDescent="0.25">
      <c r="B90" s="23" t="s">
        <v>99</v>
      </c>
      <c r="C90" s="5"/>
      <c r="D90" s="5"/>
      <c r="E90" s="6" t="s">
        <v>139</v>
      </c>
      <c r="F90" s="33" t="e">
        <f>SUM(#REF!+#REF!+#REF!)</f>
        <v>#REF!</v>
      </c>
      <c r="G90" s="15" t="e">
        <f>SUM(#REF!+#REF!+#REF!)</f>
        <v>#REF!</v>
      </c>
      <c r="H90" s="38" t="e">
        <f>SUM(#REF!+#REF!+#REF!)</f>
        <v>#REF!</v>
      </c>
      <c r="I90" s="234">
        <f>SUM(I91:I92)</f>
        <v>2800</v>
      </c>
      <c r="J90" s="234">
        <f>SUM(J91:J92)</f>
        <v>3300</v>
      </c>
      <c r="K90" s="234">
        <f>SUM(K91:K92)</f>
        <v>3300</v>
      </c>
    </row>
    <row r="91" spans="2:12" ht="15.75" customHeight="1" x14ac:dyDescent="0.25">
      <c r="B91" s="119"/>
      <c r="C91" s="2">
        <v>635006</v>
      </c>
      <c r="D91" s="2">
        <v>41</v>
      </c>
      <c r="E91" s="3" t="s">
        <v>49</v>
      </c>
      <c r="F91" s="34">
        <v>13.44</v>
      </c>
      <c r="G91" s="16">
        <v>0</v>
      </c>
      <c r="H91" s="39">
        <v>0</v>
      </c>
      <c r="I91" s="235">
        <v>1000</v>
      </c>
      <c r="J91" s="235">
        <v>1300</v>
      </c>
      <c r="K91" s="235">
        <v>1300</v>
      </c>
    </row>
    <row r="92" spans="2:12" ht="18" customHeight="1" x14ac:dyDescent="0.25">
      <c r="B92" s="119"/>
      <c r="C92" s="68">
        <v>637004</v>
      </c>
      <c r="D92" s="68">
        <v>41</v>
      </c>
      <c r="E92" s="13" t="s">
        <v>129</v>
      </c>
      <c r="F92" s="50">
        <v>1.04</v>
      </c>
      <c r="G92" s="112">
        <v>0</v>
      </c>
      <c r="H92" s="113">
        <v>0</v>
      </c>
      <c r="I92" s="236">
        <v>1800</v>
      </c>
      <c r="J92" s="236">
        <v>2000</v>
      </c>
      <c r="K92" s="236">
        <v>2000</v>
      </c>
    </row>
    <row r="93" spans="2:12" x14ac:dyDescent="0.25">
      <c r="B93" s="23" t="s">
        <v>50</v>
      </c>
      <c r="C93" s="5"/>
      <c r="D93" s="5"/>
      <c r="E93" s="6" t="s">
        <v>51</v>
      </c>
      <c r="F93" s="33" t="e">
        <f>SUM(#REF!+F95)</f>
        <v>#REF!</v>
      </c>
      <c r="G93" s="7" t="e">
        <f>SUM(#REF!+G95)</f>
        <v>#REF!</v>
      </c>
      <c r="H93" s="33" t="e">
        <f>SUM(#REF!+H95)</f>
        <v>#REF!</v>
      </c>
      <c r="I93" s="223">
        <f>SUM(I94:I100)</f>
        <v>11890</v>
      </c>
      <c r="J93" s="223">
        <f>SUM(J94:J100)</f>
        <v>11890</v>
      </c>
      <c r="K93" s="223">
        <f>SUM(K94:K100)</f>
        <v>11890</v>
      </c>
      <c r="L93" s="102"/>
    </row>
    <row r="94" spans="2:12" x14ac:dyDescent="0.25">
      <c r="B94" s="24"/>
      <c r="C94" s="2">
        <v>625002</v>
      </c>
      <c r="D94" s="2">
        <v>41</v>
      </c>
      <c r="E94" s="3" t="s">
        <v>30</v>
      </c>
      <c r="F94" s="34">
        <v>11.23</v>
      </c>
      <c r="G94" s="4">
        <v>200</v>
      </c>
      <c r="H94" s="34">
        <v>70.459999999999994</v>
      </c>
      <c r="I94" s="222">
        <v>126</v>
      </c>
      <c r="J94" s="222">
        <v>126</v>
      </c>
      <c r="K94" s="222">
        <v>126</v>
      </c>
    </row>
    <row r="95" spans="2:12" x14ac:dyDescent="0.25">
      <c r="B95" s="24"/>
      <c r="C95" s="2">
        <v>625003</v>
      </c>
      <c r="D95" s="2">
        <v>41</v>
      </c>
      <c r="E95" s="3" t="s">
        <v>31</v>
      </c>
      <c r="F95" s="33">
        <f>SUM(F96:F96)</f>
        <v>9797.26</v>
      </c>
      <c r="G95" s="7">
        <f>SUM(G96:G96)</f>
        <v>10000</v>
      </c>
      <c r="H95" s="33">
        <f>SUM(H96:H96)</f>
        <v>7264.31</v>
      </c>
      <c r="I95" s="222">
        <v>7</v>
      </c>
      <c r="J95" s="222">
        <v>7</v>
      </c>
      <c r="K95" s="223">
        <v>7</v>
      </c>
    </row>
    <row r="96" spans="2:12" x14ac:dyDescent="0.25">
      <c r="B96" s="20"/>
      <c r="C96" s="10">
        <v>625007</v>
      </c>
      <c r="D96" s="10">
        <v>41</v>
      </c>
      <c r="E96" s="3" t="s">
        <v>34</v>
      </c>
      <c r="F96" s="34">
        <v>9797.26</v>
      </c>
      <c r="G96" s="21">
        <v>10000</v>
      </c>
      <c r="H96" s="54">
        <v>7264.31</v>
      </c>
      <c r="I96" s="225">
        <v>42</v>
      </c>
      <c r="J96" s="225">
        <v>42</v>
      </c>
      <c r="K96" s="225">
        <v>42</v>
      </c>
    </row>
    <row r="97" spans="2:13" x14ac:dyDescent="0.25">
      <c r="B97" s="20"/>
      <c r="C97" s="2">
        <v>633006</v>
      </c>
      <c r="D97" s="2">
        <v>41</v>
      </c>
      <c r="E97" s="3" t="s">
        <v>130</v>
      </c>
      <c r="F97" s="34">
        <v>0</v>
      </c>
      <c r="G97" s="4">
        <v>0</v>
      </c>
      <c r="H97" s="34">
        <v>0</v>
      </c>
      <c r="I97" s="222">
        <v>290</v>
      </c>
      <c r="J97" s="222">
        <v>300</v>
      </c>
      <c r="K97" s="222">
        <v>300</v>
      </c>
    </row>
    <row r="98" spans="2:13" x14ac:dyDescent="0.25">
      <c r="B98" s="24"/>
      <c r="C98" s="68">
        <v>636002</v>
      </c>
      <c r="D98" s="68">
        <v>41</v>
      </c>
      <c r="E98" s="13" t="s">
        <v>131</v>
      </c>
      <c r="F98" s="50">
        <v>0</v>
      </c>
      <c r="G98" s="49">
        <v>0</v>
      </c>
      <c r="H98" s="50">
        <v>0</v>
      </c>
      <c r="I98" s="219">
        <v>20</v>
      </c>
      <c r="J98" s="219">
        <v>10</v>
      </c>
      <c r="K98" s="219">
        <v>10</v>
      </c>
    </row>
    <row r="99" spans="2:13" x14ac:dyDescent="0.25">
      <c r="B99" s="149"/>
      <c r="C99" s="147">
        <v>637004</v>
      </c>
      <c r="D99" s="147">
        <v>41</v>
      </c>
      <c r="E99" s="60" t="s">
        <v>133</v>
      </c>
      <c r="F99" s="135">
        <v>83.4</v>
      </c>
      <c r="G99" s="61">
        <v>0</v>
      </c>
      <c r="H99" s="62">
        <v>0</v>
      </c>
      <c r="I99" s="237">
        <v>10505</v>
      </c>
      <c r="J99" s="237">
        <v>10505</v>
      </c>
      <c r="K99" s="237">
        <v>10505</v>
      </c>
    </row>
    <row r="100" spans="2:13" ht="18" customHeight="1" x14ac:dyDescent="0.25">
      <c r="B100" s="24"/>
      <c r="C100" s="69">
        <v>637027</v>
      </c>
      <c r="D100" s="69">
        <v>41</v>
      </c>
      <c r="E100" s="1" t="s">
        <v>134</v>
      </c>
      <c r="F100" s="126">
        <v>1.77</v>
      </c>
      <c r="G100" s="70">
        <v>0</v>
      </c>
      <c r="H100" s="71">
        <v>0</v>
      </c>
      <c r="I100" s="238">
        <v>900</v>
      </c>
      <c r="J100" s="238">
        <v>900</v>
      </c>
      <c r="K100" s="238">
        <v>900</v>
      </c>
    </row>
    <row r="101" spans="2:13" x14ac:dyDescent="0.25">
      <c r="B101" s="23" t="s">
        <v>135</v>
      </c>
      <c r="C101" s="5"/>
      <c r="D101" s="5"/>
      <c r="E101" s="6" t="s">
        <v>138</v>
      </c>
      <c r="F101" s="33" t="e">
        <f>SUM(#REF!+#REF!+#REF!+#REF!+#REF!+F114+#REF!+#REF!+#REF!+#REF!)</f>
        <v>#REF!</v>
      </c>
      <c r="G101" s="7" t="e">
        <f>SUM(#REF!+#REF!+#REF!+#REF!+#REF!+G114+#REF!+#REF!+#REF!+#REF!)</f>
        <v>#REF!</v>
      </c>
      <c r="H101" s="33" t="e">
        <f>SUM(#REF!+#REF!+#REF!+#REF!+#REF!+H114+#REF!+#REF!+#REF!+#REF!)</f>
        <v>#REF!</v>
      </c>
      <c r="I101" s="7">
        <f>SUM(I102:I105)</f>
        <v>1900</v>
      </c>
      <c r="J101" s="7">
        <f>SUM(J102:J105)</f>
        <v>1900</v>
      </c>
      <c r="K101" s="7">
        <f>SUM(K102:K105)</f>
        <v>1900</v>
      </c>
    </row>
    <row r="102" spans="2:13" x14ac:dyDescent="0.25">
      <c r="B102" s="24"/>
      <c r="C102" s="2">
        <v>632001</v>
      </c>
      <c r="D102" s="2">
        <v>41</v>
      </c>
      <c r="E102" s="3" t="s">
        <v>56</v>
      </c>
      <c r="F102" s="34">
        <v>347.84</v>
      </c>
      <c r="G102" s="4">
        <v>0</v>
      </c>
      <c r="H102" s="34">
        <v>0</v>
      </c>
      <c r="I102" s="4">
        <v>250</v>
      </c>
      <c r="J102" s="4">
        <v>250</v>
      </c>
      <c r="K102" s="4">
        <v>250</v>
      </c>
    </row>
    <row r="103" spans="2:13" x14ac:dyDescent="0.25">
      <c r="B103" s="24"/>
      <c r="C103" s="2">
        <v>637004</v>
      </c>
      <c r="D103" s="2">
        <v>41</v>
      </c>
      <c r="E103" s="3" t="s">
        <v>136</v>
      </c>
      <c r="F103" s="34">
        <v>0</v>
      </c>
      <c r="G103" s="4">
        <v>0</v>
      </c>
      <c r="H103" s="34">
        <v>0</v>
      </c>
      <c r="I103" s="4">
        <v>500</v>
      </c>
      <c r="J103" s="4">
        <v>500</v>
      </c>
      <c r="K103" s="4">
        <v>500</v>
      </c>
    </row>
    <row r="104" spans="2:13" x14ac:dyDescent="0.25">
      <c r="B104" s="24"/>
      <c r="C104" s="68">
        <v>637011</v>
      </c>
      <c r="D104" s="68">
        <v>41</v>
      </c>
      <c r="E104" s="13" t="s">
        <v>137</v>
      </c>
      <c r="F104" s="50">
        <v>0</v>
      </c>
      <c r="G104" s="49">
        <v>0</v>
      </c>
      <c r="H104" s="50">
        <v>0</v>
      </c>
      <c r="I104" s="49">
        <v>800</v>
      </c>
      <c r="J104" s="49">
        <v>800</v>
      </c>
      <c r="K104" s="49">
        <v>800</v>
      </c>
    </row>
    <row r="105" spans="2:13" ht="15.75" customHeight="1" x14ac:dyDescent="0.25">
      <c r="B105" s="150"/>
      <c r="C105" s="151">
        <v>637015</v>
      </c>
      <c r="D105" s="151">
        <v>41</v>
      </c>
      <c r="E105" s="152" t="s">
        <v>141</v>
      </c>
      <c r="F105" s="57"/>
      <c r="G105" s="57"/>
      <c r="H105" s="57"/>
      <c r="I105" s="153">
        <v>350</v>
      </c>
      <c r="J105" s="64">
        <v>350</v>
      </c>
      <c r="K105" s="64">
        <v>350</v>
      </c>
      <c r="M105" s="95"/>
    </row>
    <row r="106" spans="2:13" x14ac:dyDescent="0.25">
      <c r="B106" s="23" t="s">
        <v>52</v>
      </c>
      <c r="C106" s="74"/>
      <c r="D106" s="74"/>
      <c r="E106" s="27" t="s">
        <v>53</v>
      </c>
      <c r="F106" s="76" t="e">
        <f>SUM(#REF!+#REF!+#REF!+#REF!+#REF!+#REF!+#REF!+#REF!+#REF!+#REF!)</f>
        <v>#REF!</v>
      </c>
      <c r="G106" s="75" t="e">
        <f>SUM(#REF!+#REF!+#REF!+#REF!+#REF!+#REF!+#REF!+#REF!+#REF!+#REF!)</f>
        <v>#REF!</v>
      </c>
      <c r="H106" s="76" t="e">
        <f>SUM(#REF!+#REF!+#REF!+#REF!+#REF!+#REF!+#REF!+#REF!+#REF!+#REF!)</f>
        <v>#REF!</v>
      </c>
      <c r="I106" s="220">
        <f>SUM(I107:I122)</f>
        <v>4525</v>
      </c>
      <c r="J106" s="220">
        <f>SUM(J107:J122)</f>
        <v>4525</v>
      </c>
      <c r="K106" s="220">
        <f>SUM(K107:K122)</f>
        <v>4525</v>
      </c>
      <c r="M106" s="102"/>
    </row>
    <row r="107" spans="2:13" x14ac:dyDescent="0.25">
      <c r="B107" s="24"/>
      <c r="C107" s="2">
        <v>621000</v>
      </c>
      <c r="D107" s="2">
        <v>41</v>
      </c>
      <c r="E107" s="3" t="s">
        <v>81</v>
      </c>
      <c r="F107" s="34">
        <v>0</v>
      </c>
      <c r="G107" s="4">
        <v>0</v>
      </c>
      <c r="H107" s="34">
        <v>0</v>
      </c>
      <c r="I107" s="222">
        <v>140</v>
      </c>
      <c r="J107" s="222">
        <v>140</v>
      </c>
      <c r="K107" s="222">
        <v>140</v>
      </c>
      <c r="M107" s="102"/>
    </row>
    <row r="108" spans="2:13" x14ac:dyDescent="0.25">
      <c r="B108" s="24"/>
      <c r="C108" s="2">
        <v>625001</v>
      </c>
      <c r="D108" s="2">
        <v>41</v>
      </c>
      <c r="E108" s="3" t="s">
        <v>29</v>
      </c>
      <c r="F108" s="54">
        <v>1.77</v>
      </c>
      <c r="G108" s="4">
        <v>0</v>
      </c>
      <c r="H108" s="34">
        <v>0</v>
      </c>
      <c r="I108" s="222">
        <v>20</v>
      </c>
      <c r="J108" s="222">
        <v>20</v>
      </c>
      <c r="K108" s="222">
        <v>20</v>
      </c>
      <c r="M108" s="128"/>
    </row>
    <row r="109" spans="2:13" x14ac:dyDescent="0.25">
      <c r="B109" s="24"/>
      <c r="C109" s="2">
        <v>625002</v>
      </c>
      <c r="D109" s="2">
        <v>41</v>
      </c>
      <c r="E109" s="3" t="s">
        <v>30</v>
      </c>
      <c r="F109" s="54">
        <v>51.83</v>
      </c>
      <c r="G109" s="4">
        <v>0</v>
      </c>
      <c r="H109" s="34">
        <v>71.34</v>
      </c>
      <c r="I109" s="222">
        <v>196</v>
      </c>
      <c r="J109" s="222">
        <v>196</v>
      </c>
      <c r="K109" s="222">
        <v>196</v>
      </c>
      <c r="M109" s="95"/>
    </row>
    <row r="110" spans="2:13" x14ac:dyDescent="0.25">
      <c r="B110" s="24"/>
      <c r="C110" s="10">
        <v>625003</v>
      </c>
      <c r="D110" s="10">
        <v>41</v>
      </c>
      <c r="E110" s="3" t="s">
        <v>31</v>
      </c>
      <c r="F110" s="54">
        <v>8.61</v>
      </c>
      <c r="G110" s="4">
        <v>0</v>
      </c>
      <c r="H110" s="34">
        <v>4.05</v>
      </c>
      <c r="I110" s="222">
        <v>11</v>
      </c>
      <c r="J110" s="222">
        <v>11</v>
      </c>
      <c r="K110" s="222">
        <v>11</v>
      </c>
      <c r="M110" s="95"/>
    </row>
    <row r="111" spans="2:13" x14ac:dyDescent="0.25">
      <c r="B111" s="24"/>
      <c r="C111" s="10">
        <v>625004</v>
      </c>
      <c r="D111" s="10">
        <v>41</v>
      </c>
      <c r="E111" s="3" t="s">
        <v>32</v>
      </c>
      <c r="F111" s="54">
        <v>7.95</v>
      </c>
      <c r="G111" s="4">
        <v>0</v>
      </c>
      <c r="H111" s="34">
        <v>12.71</v>
      </c>
      <c r="I111" s="222">
        <v>42</v>
      </c>
      <c r="J111" s="222">
        <v>42</v>
      </c>
      <c r="K111" s="222">
        <v>42</v>
      </c>
      <c r="M111" s="95"/>
    </row>
    <row r="112" spans="2:13" x14ac:dyDescent="0.25">
      <c r="B112" s="24"/>
      <c r="C112" s="10">
        <v>625005</v>
      </c>
      <c r="D112" s="10">
        <v>41</v>
      </c>
      <c r="E112" s="3" t="s">
        <v>33</v>
      </c>
      <c r="F112" s="54">
        <v>1.26</v>
      </c>
      <c r="G112" s="4">
        <v>0</v>
      </c>
      <c r="H112" s="34">
        <v>0</v>
      </c>
      <c r="I112" s="222">
        <v>14</v>
      </c>
      <c r="J112" s="222">
        <v>14</v>
      </c>
      <c r="K112" s="222">
        <v>14</v>
      </c>
      <c r="M112" s="95"/>
    </row>
    <row r="113" spans="2:14" x14ac:dyDescent="0.25">
      <c r="B113" s="24"/>
      <c r="C113" s="12">
        <v>625007</v>
      </c>
      <c r="D113" s="12">
        <v>41</v>
      </c>
      <c r="E113" s="13" t="s">
        <v>34</v>
      </c>
      <c r="F113" s="56">
        <v>17.579999999999998</v>
      </c>
      <c r="G113" s="49">
        <v>0</v>
      </c>
      <c r="H113" s="50">
        <v>24.18</v>
      </c>
      <c r="I113" s="219">
        <v>67</v>
      </c>
      <c r="J113" s="219">
        <v>67</v>
      </c>
      <c r="K113" s="222">
        <v>67</v>
      </c>
      <c r="M113" s="95"/>
    </row>
    <row r="114" spans="2:14" x14ac:dyDescent="0.25">
      <c r="B114" s="20"/>
      <c r="C114" s="10">
        <v>632002</v>
      </c>
      <c r="D114" s="10">
        <v>41</v>
      </c>
      <c r="E114" s="3" t="s">
        <v>142</v>
      </c>
      <c r="F114" s="34">
        <v>109.29</v>
      </c>
      <c r="G114" s="26">
        <v>200</v>
      </c>
      <c r="H114" s="55">
        <v>32.93</v>
      </c>
      <c r="I114" s="239">
        <v>60</v>
      </c>
      <c r="J114" s="225">
        <v>60</v>
      </c>
      <c r="K114" s="225">
        <v>60</v>
      </c>
    </row>
    <row r="115" spans="2:14" ht="17.25" customHeight="1" x14ac:dyDescent="0.25">
      <c r="B115" s="20"/>
      <c r="C115" s="10">
        <v>632003</v>
      </c>
      <c r="D115" s="10">
        <v>41</v>
      </c>
      <c r="E115" s="3" t="s">
        <v>143</v>
      </c>
      <c r="F115" s="34">
        <v>127.98</v>
      </c>
      <c r="G115" s="26">
        <v>250</v>
      </c>
      <c r="H115" s="55">
        <v>94.45</v>
      </c>
      <c r="I115" s="239">
        <v>200</v>
      </c>
      <c r="J115" s="225">
        <v>200</v>
      </c>
      <c r="K115" s="225">
        <v>200</v>
      </c>
    </row>
    <row r="116" spans="2:14" x14ac:dyDescent="0.25">
      <c r="B116" s="20"/>
      <c r="C116" s="10">
        <v>633006</v>
      </c>
      <c r="D116" s="10">
        <v>41</v>
      </c>
      <c r="E116" s="3" t="s">
        <v>232</v>
      </c>
      <c r="F116" s="34">
        <v>2001.22</v>
      </c>
      <c r="G116" s="21">
        <v>1000</v>
      </c>
      <c r="H116" s="54">
        <v>433.9</v>
      </c>
      <c r="I116" s="225">
        <v>800</v>
      </c>
      <c r="J116" s="225">
        <v>600</v>
      </c>
      <c r="K116" s="225">
        <v>600</v>
      </c>
    </row>
    <row r="117" spans="2:14" x14ac:dyDescent="0.25">
      <c r="B117" s="20"/>
      <c r="C117" s="12">
        <v>633006</v>
      </c>
      <c r="D117" s="12">
        <v>41</v>
      </c>
      <c r="E117" s="13" t="s">
        <v>144</v>
      </c>
      <c r="F117" s="50">
        <v>0</v>
      </c>
      <c r="G117" s="124">
        <v>0</v>
      </c>
      <c r="H117" s="56">
        <v>137.47999999999999</v>
      </c>
      <c r="I117" s="226">
        <v>800</v>
      </c>
      <c r="J117" s="226">
        <v>1000</v>
      </c>
      <c r="K117" s="226">
        <v>1000</v>
      </c>
    </row>
    <row r="118" spans="2:14" x14ac:dyDescent="0.25">
      <c r="B118" s="148"/>
      <c r="C118" s="81">
        <v>633010</v>
      </c>
      <c r="D118" s="81">
        <v>41</v>
      </c>
      <c r="E118" s="64" t="s">
        <v>182</v>
      </c>
      <c r="F118" s="64"/>
      <c r="G118" s="64">
        <v>10</v>
      </c>
      <c r="H118" s="64"/>
      <c r="I118" s="218">
        <v>20</v>
      </c>
      <c r="J118" s="240">
        <v>20</v>
      </c>
      <c r="K118" s="240">
        <v>20</v>
      </c>
    </row>
    <row r="119" spans="2:14" ht="15" customHeight="1" x14ac:dyDescent="0.25">
      <c r="B119" s="20"/>
      <c r="C119" s="83">
        <v>633015</v>
      </c>
      <c r="D119" s="83">
        <v>41</v>
      </c>
      <c r="E119" s="1" t="s">
        <v>145</v>
      </c>
      <c r="F119" s="71">
        <v>173.4</v>
      </c>
      <c r="G119" s="125">
        <v>0</v>
      </c>
      <c r="H119" s="126">
        <v>0</v>
      </c>
      <c r="I119" s="227">
        <v>420</v>
      </c>
      <c r="J119" s="227">
        <v>420</v>
      </c>
      <c r="K119" s="227">
        <v>420</v>
      </c>
    </row>
    <row r="120" spans="2:14" ht="17.25" customHeight="1" x14ac:dyDescent="0.25">
      <c r="B120" s="25"/>
      <c r="C120" s="10">
        <v>635004</v>
      </c>
      <c r="D120" s="10">
        <v>41</v>
      </c>
      <c r="E120" s="3" t="s">
        <v>146</v>
      </c>
      <c r="F120" s="34">
        <v>0</v>
      </c>
      <c r="G120" s="21">
        <v>0</v>
      </c>
      <c r="H120" s="54">
        <v>14.42</v>
      </c>
      <c r="I120" s="225">
        <v>300</v>
      </c>
      <c r="J120" s="225">
        <v>300</v>
      </c>
      <c r="K120" s="225">
        <v>300</v>
      </c>
      <c r="N120" s="157"/>
    </row>
    <row r="121" spans="2:14" x14ac:dyDescent="0.25">
      <c r="B121" s="25"/>
      <c r="C121" s="10">
        <v>637015</v>
      </c>
      <c r="D121" s="10">
        <v>41</v>
      </c>
      <c r="E121" s="3" t="s">
        <v>147</v>
      </c>
      <c r="F121" s="34">
        <v>943.49</v>
      </c>
      <c r="G121" s="21">
        <v>1000</v>
      </c>
      <c r="H121" s="54">
        <v>0</v>
      </c>
      <c r="I121" s="225">
        <v>35</v>
      </c>
      <c r="J121" s="225">
        <v>35</v>
      </c>
      <c r="K121" s="225">
        <v>35</v>
      </c>
    </row>
    <row r="122" spans="2:14" ht="16.5" customHeight="1" x14ac:dyDescent="0.25">
      <c r="B122" s="20"/>
      <c r="C122" s="10">
        <v>637027</v>
      </c>
      <c r="D122" s="10">
        <v>41</v>
      </c>
      <c r="E122" s="3" t="s">
        <v>148</v>
      </c>
      <c r="F122" s="34">
        <v>796.31</v>
      </c>
      <c r="G122" s="21">
        <v>500</v>
      </c>
      <c r="H122" s="54">
        <v>535.97</v>
      </c>
      <c r="I122" s="225">
        <v>1400</v>
      </c>
      <c r="J122" s="225">
        <v>1400</v>
      </c>
      <c r="K122" s="225">
        <v>1400</v>
      </c>
    </row>
    <row r="123" spans="2:14" x14ac:dyDescent="0.25">
      <c r="B123" s="23" t="s">
        <v>54</v>
      </c>
      <c r="C123" s="5"/>
      <c r="D123" s="5"/>
      <c r="E123" s="6" t="s">
        <v>55</v>
      </c>
      <c r="F123" s="33" t="e">
        <f>SUM(#REF!+#REF!)</f>
        <v>#REF!</v>
      </c>
      <c r="G123" s="7" t="e">
        <f>SUM(#REF!+#REF!)</f>
        <v>#REF!</v>
      </c>
      <c r="H123" s="33" t="e">
        <f>SUM(#REF!+#REF!)</f>
        <v>#REF!</v>
      </c>
      <c r="I123" s="223">
        <f>SUM(I124:I126)</f>
        <v>2532</v>
      </c>
      <c r="J123" s="223">
        <f>SUM(J124:J126)</f>
        <v>2732</v>
      </c>
      <c r="K123" s="223">
        <f>SUM(K124:K126)</f>
        <v>2832</v>
      </c>
    </row>
    <row r="124" spans="2:14" x14ac:dyDescent="0.25">
      <c r="B124" s="24"/>
      <c r="C124" s="10">
        <v>632001</v>
      </c>
      <c r="D124" s="10">
        <v>41</v>
      </c>
      <c r="E124" s="3" t="s">
        <v>149</v>
      </c>
      <c r="F124" s="34">
        <v>22.94</v>
      </c>
      <c r="G124" s="21">
        <v>120</v>
      </c>
      <c r="H124" s="54">
        <v>96</v>
      </c>
      <c r="I124" s="225">
        <v>1800</v>
      </c>
      <c r="J124" s="225">
        <v>2000</v>
      </c>
      <c r="K124" s="225">
        <v>2100</v>
      </c>
    </row>
    <row r="125" spans="2:14" x14ac:dyDescent="0.25">
      <c r="B125" s="20"/>
      <c r="C125" s="10">
        <v>633006</v>
      </c>
      <c r="D125" s="10">
        <v>41</v>
      </c>
      <c r="E125" s="3" t="s">
        <v>150</v>
      </c>
      <c r="F125" s="34"/>
      <c r="G125" s="21"/>
      <c r="H125" s="54"/>
      <c r="I125" s="21">
        <v>332</v>
      </c>
      <c r="J125" s="21">
        <v>332</v>
      </c>
      <c r="K125" s="21">
        <v>332</v>
      </c>
    </row>
    <row r="126" spans="2:14" ht="16.5" customHeight="1" x14ac:dyDescent="0.25">
      <c r="B126" s="20"/>
      <c r="C126" s="10">
        <v>635006</v>
      </c>
      <c r="D126" s="10">
        <v>41</v>
      </c>
      <c r="E126" s="3" t="s">
        <v>151</v>
      </c>
      <c r="F126" s="34"/>
      <c r="G126" s="21"/>
      <c r="H126" s="54"/>
      <c r="I126" s="21">
        <v>400</v>
      </c>
      <c r="J126" s="21">
        <v>400</v>
      </c>
      <c r="K126" s="21">
        <v>400</v>
      </c>
    </row>
    <row r="127" spans="2:14" ht="15.75" customHeight="1" x14ac:dyDescent="0.25">
      <c r="B127" s="23" t="s">
        <v>152</v>
      </c>
      <c r="C127" s="5"/>
      <c r="D127" s="5"/>
      <c r="E127" s="6" t="s">
        <v>165</v>
      </c>
      <c r="F127" s="33">
        <v>0</v>
      </c>
      <c r="G127" s="15" t="e">
        <f>SUM(#REF!+#REF!)</f>
        <v>#REF!</v>
      </c>
      <c r="H127" s="38" t="e">
        <f>SUM(#REF!+#REF!)</f>
        <v>#REF!</v>
      </c>
      <c r="I127" s="234">
        <f>SUM(I128:I150)</f>
        <v>13862</v>
      </c>
      <c r="J127" s="234">
        <f>SUM(J128:J150)</f>
        <v>13014</v>
      </c>
      <c r="K127" s="234">
        <f>SUM(K128:K150)</f>
        <v>13265</v>
      </c>
    </row>
    <row r="128" spans="2:14" x14ac:dyDescent="0.25">
      <c r="B128" s="24"/>
      <c r="C128" s="68">
        <v>621000</v>
      </c>
      <c r="D128" s="68">
        <v>41</v>
      </c>
      <c r="E128" s="13" t="s">
        <v>28</v>
      </c>
      <c r="F128" s="50">
        <v>0</v>
      </c>
      <c r="G128" s="143">
        <v>0</v>
      </c>
      <c r="H128" s="154">
        <v>0</v>
      </c>
      <c r="I128" s="241">
        <v>63</v>
      </c>
      <c r="J128" s="241">
        <v>63</v>
      </c>
      <c r="K128" s="241">
        <v>63</v>
      </c>
      <c r="L128" s="102"/>
    </row>
    <row r="129" spans="2:13" x14ac:dyDescent="0.25">
      <c r="B129" s="127"/>
      <c r="C129" s="81">
        <v>623000</v>
      </c>
      <c r="D129" s="81">
        <v>41</v>
      </c>
      <c r="E129" s="64" t="s">
        <v>83</v>
      </c>
      <c r="F129" s="57"/>
      <c r="G129" s="57"/>
      <c r="H129" s="57"/>
      <c r="I129" s="240">
        <v>63</v>
      </c>
      <c r="J129" s="240">
        <v>63</v>
      </c>
      <c r="K129" s="240">
        <v>63</v>
      </c>
      <c r="L129" s="102"/>
    </row>
    <row r="130" spans="2:13" x14ac:dyDescent="0.25">
      <c r="B130" s="127"/>
      <c r="C130" s="18">
        <v>625001</v>
      </c>
      <c r="D130" s="18">
        <v>41</v>
      </c>
      <c r="E130" s="20" t="s">
        <v>29</v>
      </c>
      <c r="F130" s="94">
        <v>0</v>
      </c>
      <c r="G130" s="155">
        <v>0</v>
      </c>
      <c r="H130" s="156">
        <v>0</v>
      </c>
      <c r="I130" s="242">
        <v>17</v>
      </c>
      <c r="J130" s="243">
        <v>17</v>
      </c>
      <c r="K130" s="243">
        <v>17</v>
      </c>
      <c r="L130" s="102"/>
    </row>
    <row r="131" spans="2:13" x14ac:dyDescent="0.25">
      <c r="B131" s="20"/>
      <c r="C131" s="147">
        <v>625002</v>
      </c>
      <c r="D131" s="147">
        <v>41</v>
      </c>
      <c r="E131" s="60" t="s">
        <v>30</v>
      </c>
      <c r="F131" s="57"/>
      <c r="G131" s="57"/>
      <c r="H131" s="57"/>
      <c r="I131" s="218">
        <v>176</v>
      </c>
      <c r="J131" s="240">
        <v>176</v>
      </c>
      <c r="K131" s="240">
        <v>176</v>
      </c>
      <c r="L131" s="102"/>
    </row>
    <row r="132" spans="2:13" x14ac:dyDescent="0.25">
      <c r="B132" s="20"/>
      <c r="C132" s="83">
        <v>625003</v>
      </c>
      <c r="D132" s="83">
        <v>41</v>
      </c>
      <c r="E132" s="1" t="s">
        <v>31</v>
      </c>
      <c r="F132" s="71"/>
      <c r="G132" s="125"/>
      <c r="H132" s="126"/>
      <c r="I132" s="227">
        <v>10</v>
      </c>
      <c r="J132" s="227">
        <v>10</v>
      </c>
      <c r="K132" s="227">
        <v>10</v>
      </c>
      <c r="L132" s="102"/>
    </row>
    <row r="133" spans="2:13" ht="15" customHeight="1" x14ac:dyDescent="0.25">
      <c r="B133" s="20"/>
      <c r="C133" s="10">
        <v>625004</v>
      </c>
      <c r="D133" s="10">
        <v>41</v>
      </c>
      <c r="E133" s="3" t="s">
        <v>32</v>
      </c>
      <c r="F133" s="34"/>
      <c r="G133" s="21"/>
      <c r="H133" s="54"/>
      <c r="I133" s="225">
        <v>37</v>
      </c>
      <c r="J133" s="225">
        <v>37</v>
      </c>
      <c r="K133" s="225">
        <v>37</v>
      </c>
    </row>
    <row r="134" spans="2:13" ht="15.75" customHeight="1" x14ac:dyDescent="0.25">
      <c r="B134" s="127"/>
      <c r="C134" s="12">
        <v>625005</v>
      </c>
      <c r="D134" s="12">
        <v>41</v>
      </c>
      <c r="E134" s="13" t="s">
        <v>33</v>
      </c>
      <c r="F134" s="34"/>
      <c r="G134" s="21"/>
      <c r="H134" s="54"/>
      <c r="I134" s="225">
        <v>12</v>
      </c>
      <c r="J134" s="225">
        <v>12</v>
      </c>
      <c r="K134" s="225">
        <v>12</v>
      </c>
    </row>
    <row r="135" spans="2:13" x14ac:dyDescent="0.25">
      <c r="B135" s="127"/>
      <c r="C135" s="144">
        <v>625007</v>
      </c>
      <c r="D135" s="144">
        <v>41</v>
      </c>
      <c r="E135" s="145" t="s">
        <v>34</v>
      </c>
      <c r="F135" s="146"/>
      <c r="G135" s="124"/>
      <c r="H135" s="56"/>
      <c r="I135" s="226">
        <v>60</v>
      </c>
      <c r="J135" s="226">
        <v>60</v>
      </c>
      <c r="K135" s="226">
        <v>60</v>
      </c>
    </row>
    <row r="136" spans="2:13" x14ac:dyDescent="0.25">
      <c r="B136" s="20"/>
      <c r="C136" s="81">
        <v>632001</v>
      </c>
      <c r="D136" s="81">
        <v>41</v>
      </c>
      <c r="E136" s="64" t="s">
        <v>157</v>
      </c>
      <c r="F136" s="57"/>
      <c r="G136" s="57"/>
      <c r="H136" s="57"/>
      <c r="I136" s="218">
        <v>6000</v>
      </c>
      <c r="J136" s="218">
        <v>6300</v>
      </c>
      <c r="K136" s="218">
        <v>6440</v>
      </c>
    </row>
    <row r="137" spans="2:13" x14ac:dyDescent="0.25">
      <c r="B137" s="148"/>
      <c r="C137" s="81">
        <v>632002</v>
      </c>
      <c r="D137" s="81">
        <v>41</v>
      </c>
      <c r="E137" s="81" t="s">
        <v>158</v>
      </c>
      <c r="F137" s="57"/>
      <c r="G137" s="57"/>
      <c r="H137" s="57"/>
      <c r="I137" s="218">
        <v>300</v>
      </c>
      <c r="J137" s="218">
        <v>300</v>
      </c>
      <c r="K137" s="218">
        <v>300</v>
      </c>
    </row>
    <row r="138" spans="2:13" ht="15" customHeight="1" x14ac:dyDescent="0.25">
      <c r="B138" s="148"/>
      <c r="C138" s="81">
        <v>633004</v>
      </c>
      <c r="D138" s="81">
        <v>41</v>
      </c>
      <c r="E138" s="64" t="s">
        <v>159</v>
      </c>
      <c r="F138" s="64"/>
      <c r="G138" s="64"/>
      <c r="H138" s="64"/>
      <c r="I138" s="218">
        <v>50</v>
      </c>
      <c r="J138" s="240">
        <v>0</v>
      </c>
      <c r="K138" s="240">
        <v>0</v>
      </c>
    </row>
    <row r="139" spans="2:13" x14ac:dyDescent="0.25">
      <c r="B139" s="148"/>
      <c r="C139" s="81">
        <v>633006</v>
      </c>
      <c r="D139" s="81">
        <v>41</v>
      </c>
      <c r="E139" s="81" t="s">
        <v>254</v>
      </c>
      <c r="F139" s="81"/>
      <c r="G139" s="81"/>
      <c r="H139" s="81"/>
      <c r="I139" s="244">
        <v>500</v>
      </c>
      <c r="J139" s="218">
        <v>400</v>
      </c>
      <c r="K139" s="218">
        <v>450</v>
      </c>
    </row>
    <row r="140" spans="2:13" x14ac:dyDescent="0.25">
      <c r="B140" s="148"/>
      <c r="C140" s="81">
        <v>633009</v>
      </c>
      <c r="D140" s="81">
        <v>41</v>
      </c>
      <c r="E140" s="81" t="s">
        <v>155</v>
      </c>
      <c r="F140" s="57"/>
      <c r="G140" s="57"/>
      <c r="H140" s="57"/>
      <c r="I140" s="218">
        <v>200</v>
      </c>
      <c r="J140" s="218">
        <v>200</v>
      </c>
      <c r="K140" s="218">
        <v>200</v>
      </c>
    </row>
    <row r="141" spans="2:13" x14ac:dyDescent="0.25">
      <c r="B141" s="148"/>
      <c r="C141" s="81">
        <v>633016</v>
      </c>
      <c r="D141" s="81">
        <v>41</v>
      </c>
      <c r="E141" s="81" t="s">
        <v>163</v>
      </c>
      <c r="F141" s="81"/>
      <c r="G141" s="81"/>
      <c r="H141" s="81"/>
      <c r="I141" s="244">
        <v>200</v>
      </c>
      <c r="J141" s="218">
        <v>200</v>
      </c>
      <c r="K141" s="218">
        <v>200</v>
      </c>
    </row>
    <row r="142" spans="2:13" x14ac:dyDescent="0.25">
      <c r="B142" s="148"/>
      <c r="C142" s="81">
        <v>634004</v>
      </c>
      <c r="D142" s="81">
        <v>41</v>
      </c>
      <c r="E142" s="81" t="s">
        <v>160</v>
      </c>
      <c r="F142" s="64"/>
      <c r="G142" s="64">
        <v>1150</v>
      </c>
      <c r="H142" s="64"/>
      <c r="I142" s="218">
        <v>1150</v>
      </c>
      <c r="J142" s="218">
        <v>1200</v>
      </c>
      <c r="K142" s="218">
        <v>1200</v>
      </c>
    </row>
    <row r="143" spans="2:13" x14ac:dyDescent="0.25">
      <c r="B143" s="148"/>
      <c r="C143" s="81">
        <v>635006</v>
      </c>
      <c r="D143" s="81">
        <v>41</v>
      </c>
      <c r="E143" s="81" t="s">
        <v>192</v>
      </c>
      <c r="F143" s="57"/>
      <c r="G143" s="57"/>
      <c r="H143" s="57"/>
      <c r="I143" s="218">
        <v>1000</v>
      </c>
      <c r="J143" s="218">
        <v>0</v>
      </c>
      <c r="K143" s="218">
        <v>0</v>
      </c>
    </row>
    <row r="144" spans="2:13" x14ac:dyDescent="0.25">
      <c r="B144" s="148"/>
      <c r="C144" s="81">
        <v>637002</v>
      </c>
      <c r="D144" s="81">
        <v>41</v>
      </c>
      <c r="E144" s="81" t="s">
        <v>161</v>
      </c>
      <c r="F144" s="57"/>
      <c r="G144" s="57"/>
      <c r="H144" s="57"/>
      <c r="I144" s="64">
        <v>2500</v>
      </c>
      <c r="J144" s="64">
        <v>2500</v>
      </c>
      <c r="K144" s="64">
        <v>2500</v>
      </c>
      <c r="M144" s="128"/>
    </row>
    <row r="145" spans="2:12" x14ac:dyDescent="0.25">
      <c r="B145" s="148"/>
      <c r="C145" s="81">
        <v>637004</v>
      </c>
      <c r="D145" s="81">
        <v>41</v>
      </c>
      <c r="E145" s="81" t="s">
        <v>234</v>
      </c>
      <c r="F145" s="81"/>
      <c r="G145" s="81">
        <v>1</v>
      </c>
      <c r="H145" s="81"/>
      <c r="I145" s="88">
        <v>200</v>
      </c>
      <c r="J145" s="64">
        <v>150</v>
      </c>
      <c r="K145" s="64">
        <v>200</v>
      </c>
      <c r="L145" s="170"/>
    </row>
    <row r="146" spans="2:12" x14ac:dyDescent="0.25">
      <c r="B146" s="148"/>
      <c r="C146" s="81">
        <v>637012</v>
      </c>
      <c r="D146" s="81">
        <v>41</v>
      </c>
      <c r="E146" s="81" t="s">
        <v>162</v>
      </c>
      <c r="F146" s="81"/>
      <c r="G146" s="81"/>
      <c r="H146" s="81"/>
      <c r="I146" s="88">
        <v>60</v>
      </c>
      <c r="J146" s="64">
        <v>62</v>
      </c>
      <c r="K146" s="64">
        <v>73</v>
      </c>
      <c r="L146" s="102"/>
    </row>
    <row r="147" spans="2:12" x14ac:dyDescent="0.25">
      <c r="B147" s="148"/>
      <c r="C147" s="81">
        <v>637026</v>
      </c>
      <c r="D147" s="81">
        <v>41</v>
      </c>
      <c r="E147" s="81" t="s">
        <v>171</v>
      </c>
      <c r="F147" s="81"/>
      <c r="G147" s="81"/>
      <c r="H147" s="81"/>
      <c r="I147" s="88">
        <v>664</v>
      </c>
      <c r="J147" s="64">
        <v>664</v>
      </c>
      <c r="K147" s="64">
        <v>664</v>
      </c>
    </row>
    <row r="148" spans="2:12" x14ac:dyDescent="0.25">
      <c r="B148" s="148"/>
      <c r="C148" s="133">
        <v>637027</v>
      </c>
      <c r="D148" s="133">
        <v>41</v>
      </c>
      <c r="E148" s="60" t="s">
        <v>153</v>
      </c>
      <c r="F148" s="62"/>
      <c r="G148" s="134"/>
      <c r="H148" s="135"/>
      <c r="I148" s="134">
        <v>200</v>
      </c>
      <c r="J148" s="134">
        <v>200</v>
      </c>
      <c r="K148" s="134">
        <v>200</v>
      </c>
    </row>
    <row r="149" spans="2:12" x14ac:dyDescent="0.25">
      <c r="B149" s="148"/>
      <c r="C149" s="81">
        <v>637027</v>
      </c>
      <c r="D149" s="81">
        <v>41</v>
      </c>
      <c r="E149" s="158" t="s">
        <v>164</v>
      </c>
      <c r="F149" s="57"/>
      <c r="G149" s="57"/>
      <c r="H149" s="57"/>
      <c r="I149" s="64">
        <v>200</v>
      </c>
      <c r="J149" s="64">
        <v>200</v>
      </c>
      <c r="K149" s="64">
        <v>200</v>
      </c>
    </row>
    <row r="150" spans="2:12" ht="15" customHeight="1" x14ac:dyDescent="0.25">
      <c r="B150" s="148"/>
      <c r="C150" s="81">
        <v>637027</v>
      </c>
      <c r="D150" s="81">
        <v>41</v>
      </c>
      <c r="E150" s="64" t="s">
        <v>156</v>
      </c>
      <c r="F150" s="57"/>
      <c r="G150" s="57"/>
      <c r="H150" s="57"/>
      <c r="I150" s="64">
        <v>200</v>
      </c>
      <c r="J150" s="64">
        <v>200</v>
      </c>
      <c r="K150" s="64">
        <v>200</v>
      </c>
    </row>
    <row r="151" spans="2:12" x14ac:dyDescent="0.25">
      <c r="B151" s="23" t="s">
        <v>58</v>
      </c>
      <c r="C151" s="5"/>
      <c r="D151" s="5"/>
      <c r="E151" s="6" t="s">
        <v>166</v>
      </c>
      <c r="F151" s="33">
        <f t="shared" ref="F151:H152" si="0">SUM(F152)</f>
        <v>56.68</v>
      </c>
      <c r="G151" s="7">
        <f t="shared" si="0"/>
        <v>70</v>
      </c>
      <c r="H151" s="33">
        <f t="shared" si="0"/>
        <v>55.68</v>
      </c>
      <c r="I151" s="223">
        <v>5200</v>
      </c>
      <c r="J151" s="223">
        <f>SUM(J152:J154)</f>
        <v>4700</v>
      </c>
      <c r="K151" s="223">
        <f>SUM(K152:K154)</f>
        <v>4200</v>
      </c>
    </row>
    <row r="152" spans="2:12" x14ac:dyDescent="0.25">
      <c r="B152" s="20"/>
      <c r="C152" s="2">
        <v>635003</v>
      </c>
      <c r="D152" s="2">
        <v>41</v>
      </c>
      <c r="E152" s="3" t="s">
        <v>167</v>
      </c>
      <c r="F152" s="33">
        <f t="shared" si="0"/>
        <v>56.68</v>
      </c>
      <c r="G152" s="7">
        <f t="shared" si="0"/>
        <v>70</v>
      </c>
      <c r="H152" s="33">
        <f t="shared" si="0"/>
        <v>55.68</v>
      </c>
      <c r="I152" s="222">
        <v>2000</v>
      </c>
      <c r="J152" s="222">
        <v>1500</v>
      </c>
      <c r="K152" s="222">
        <v>1000</v>
      </c>
    </row>
    <row r="153" spans="2:12" x14ac:dyDescent="0.25">
      <c r="B153" s="148"/>
      <c r="C153" s="12">
        <v>635006</v>
      </c>
      <c r="D153" s="12">
        <v>41</v>
      </c>
      <c r="E153" s="13" t="s">
        <v>168</v>
      </c>
      <c r="F153" s="50">
        <v>56.68</v>
      </c>
      <c r="G153" s="124">
        <v>70</v>
      </c>
      <c r="H153" s="56">
        <v>55.68</v>
      </c>
      <c r="I153" s="226">
        <v>200</v>
      </c>
      <c r="J153" s="226">
        <v>200</v>
      </c>
      <c r="K153" s="226">
        <v>200</v>
      </c>
    </row>
    <row r="154" spans="2:12" ht="18" customHeight="1" x14ac:dyDescent="0.25">
      <c r="B154" s="159"/>
      <c r="C154" s="81">
        <v>637012</v>
      </c>
      <c r="D154" s="81">
        <v>41</v>
      </c>
      <c r="E154" s="64" t="s">
        <v>169</v>
      </c>
      <c r="F154" s="57"/>
      <c r="G154" s="57"/>
      <c r="H154" s="57"/>
      <c r="I154" s="218">
        <v>3000</v>
      </c>
      <c r="J154" s="218">
        <v>3000</v>
      </c>
      <c r="K154" s="218">
        <v>3000</v>
      </c>
    </row>
    <row r="155" spans="2:12" x14ac:dyDescent="0.25">
      <c r="B155" s="23" t="s">
        <v>59</v>
      </c>
      <c r="C155" s="74"/>
      <c r="D155" s="74"/>
      <c r="E155" s="27" t="s">
        <v>208</v>
      </c>
      <c r="F155" s="76" t="e">
        <f>SUM(F156+#REF!+#REF!+#REF!)</f>
        <v>#REF!</v>
      </c>
      <c r="G155" s="75" t="e">
        <f>SUM(G156+#REF!+#REF!+#REF!)</f>
        <v>#REF!</v>
      </c>
      <c r="H155" s="76" t="e">
        <f>SUM(H156+#REF!+#REF!+#REF!)</f>
        <v>#REF!</v>
      </c>
      <c r="I155" s="220">
        <f>SUM(I156:I165)</f>
        <v>4583</v>
      </c>
      <c r="J155" s="220">
        <f>SUM(J156:J165)</f>
        <v>693</v>
      </c>
      <c r="K155" s="220">
        <f>SUM(K156:K165)</f>
        <v>693</v>
      </c>
    </row>
    <row r="156" spans="2:12" x14ac:dyDescent="0.25">
      <c r="B156" s="20"/>
      <c r="C156" s="147">
        <v>625002</v>
      </c>
      <c r="D156" s="147">
        <v>41</v>
      </c>
      <c r="E156" s="60" t="s">
        <v>30</v>
      </c>
      <c r="F156" s="33"/>
      <c r="G156" s="7"/>
      <c r="H156" s="33"/>
      <c r="I156" s="219">
        <v>21</v>
      </c>
      <c r="J156" s="219">
        <v>21</v>
      </c>
      <c r="K156" s="219">
        <v>21</v>
      </c>
    </row>
    <row r="157" spans="2:12" x14ac:dyDescent="0.25">
      <c r="B157" s="20"/>
      <c r="C157" s="83">
        <v>625003</v>
      </c>
      <c r="D157" s="83">
        <v>41</v>
      </c>
      <c r="E157" s="1" t="s">
        <v>31</v>
      </c>
      <c r="I157" s="245">
        <v>1</v>
      </c>
      <c r="J157" s="245">
        <v>1</v>
      </c>
      <c r="K157" s="245">
        <v>1</v>
      </c>
    </row>
    <row r="158" spans="2:12" x14ac:dyDescent="0.25">
      <c r="B158" s="20"/>
      <c r="C158" s="144">
        <v>625007</v>
      </c>
      <c r="D158" s="144">
        <v>41</v>
      </c>
      <c r="E158" s="145" t="s">
        <v>34</v>
      </c>
      <c r="I158" s="245">
        <v>7</v>
      </c>
      <c r="J158" s="245">
        <v>7</v>
      </c>
      <c r="K158" s="245">
        <v>7</v>
      </c>
    </row>
    <row r="159" spans="2:12" x14ac:dyDescent="0.25">
      <c r="B159" s="20"/>
      <c r="C159" s="10">
        <v>632001</v>
      </c>
      <c r="D159" s="10">
        <v>41</v>
      </c>
      <c r="E159" s="3" t="s">
        <v>60</v>
      </c>
      <c r="F159" s="34">
        <v>147.75</v>
      </c>
      <c r="G159" s="21">
        <v>150</v>
      </c>
      <c r="H159" s="54">
        <v>80</v>
      </c>
      <c r="I159" s="227">
        <v>150</v>
      </c>
      <c r="J159" s="227">
        <v>150</v>
      </c>
      <c r="K159" s="227">
        <v>150</v>
      </c>
    </row>
    <row r="160" spans="2:12" x14ac:dyDescent="0.25">
      <c r="B160" s="20"/>
      <c r="C160" s="12">
        <v>632002</v>
      </c>
      <c r="D160" s="12">
        <v>41</v>
      </c>
      <c r="E160" s="13" t="s">
        <v>61</v>
      </c>
      <c r="F160" s="50">
        <v>10.72</v>
      </c>
      <c r="G160" s="49">
        <v>20</v>
      </c>
      <c r="H160" s="50">
        <v>1.38</v>
      </c>
      <c r="I160" s="219">
        <v>100</v>
      </c>
      <c r="J160" s="226">
        <v>100</v>
      </c>
      <c r="K160" s="226">
        <v>100</v>
      </c>
    </row>
    <row r="161" spans="2:11" x14ac:dyDescent="0.25">
      <c r="B161" s="127"/>
      <c r="C161" s="81">
        <v>633006</v>
      </c>
      <c r="D161" s="81">
        <v>41</v>
      </c>
      <c r="E161" s="81" t="s">
        <v>191</v>
      </c>
      <c r="F161" s="57"/>
      <c r="G161" s="57"/>
      <c r="H161" s="57"/>
      <c r="I161" s="218">
        <v>1000</v>
      </c>
      <c r="J161" s="245">
        <v>0</v>
      </c>
      <c r="K161" s="245">
        <v>0</v>
      </c>
    </row>
    <row r="162" spans="2:11" x14ac:dyDescent="0.25">
      <c r="B162" s="127"/>
      <c r="C162" s="81">
        <v>637027</v>
      </c>
      <c r="D162" s="81">
        <v>41</v>
      </c>
      <c r="E162" s="81" t="s">
        <v>170</v>
      </c>
      <c r="F162" s="57"/>
      <c r="G162" s="57"/>
      <c r="H162" s="57"/>
      <c r="I162" s="218">
        <v>150</v>
      </c>
      <c r="J162" s="245">
        <v>150</v>
      </c>
      <c r="K162" s="245">
        <v>150</v>
      </c>
    </row>
    <row r="163" spans="2:11" x14ac:dyDescent="0.25">
      <c r="B163" s="20"/>
      <c r="C163" s="10">
        <v>637005</v>
      </c>
      <c r="D163" s="10">
        <v>41</v>
      </c>
      <c r="E163" s="3" t="s">
        <v>173</v>
      </c>
      <c r="F163" s="34">
        <v>132.76</v>
      </c>
      <c r="G163" s="4">
        <v>0</v>
      </c>
      <c r="H163" s="34">
        <v>0</v>
      </c>
      <c r="I163" s="222">
        <v>34</v>
      </c>
      <c r="J163" s="225">
        <v>34</v>
      </c>
      <c r="K163" s="225">
        <v>34</v>
      </c>
    </row>
    <row r="164" spans="2:11" x14ac:dyDescent="0.25">
      <c r="B164" s="20"/>
      <c r="C164" s="12">
        <v>642007</v>
      </c>
      <c r="D164" s="12">
        <v>41</v>
      </c>
      <c r="E164" s="13" t="s">
        <v>172</v>
      </c>
      <c r="F164" s="50">
        <v>3500</v>
      </c>
      <c r="G164" s="49">
        <v>3500</v>
      </c>
      <c r="H164" s="50">
        <v>3500</v>
      </c>
      <c r="I164" s="219">
        <v>2900</v>
      </c>
      <c r="J164" s="226">
        <v>0</v>
      </c>
      <c r="K164" s="226">
        <v>0</v>
      </c>
    </row>
    <row r="165" spans="2:11" ht="15" customHeight="1" x14ac:dyDescent="0.25">
      <c r="B165" s="20"/>
      <c r="C165" s="10">
        <v>642006</v>
      </c>
      <c r="D165" s="10">
        <v>41</v>
      </c>
      <c r="E165" s="3" t="s">
        <v>174</v>
      </c>
      <c r="F165" s="34"/>
      <c r="G165" s="4">
        <v>220</v>
      </c>
      <c r="H165" s="34"/>
      <c r="I165" s="222">
        <v>220</v>
      </c>
      <c r="J165" s="225">
        <v>230</v>
      </c>
      <c r="K165" s="225">
        <v>230</v>
      </c>
    </row>
    <row r="166" spans="2:11" x14ac:dyDescent="0.25">
      <c r="B166" s="53" t="s">
        <v>226</v>
      </c>
      <c r="C166" s="6"/>
      <c r="D166" s="6"/>
      <c r="E166" s="6" t="s">
        <v>175</v>
      </c>
      <c r="F166" s="33">
        <f>SUM(F167)</f>
        <v>0</v>
      </c>
      <c r="G166" s="7">
        <f>SUM(G167)</f>
        <v>0</v>
      </c>
      <c r="H166" s="33">
        <f>SUM(H167)</f>
        <v>0</v>
      </c>
      <c r="I166" s="223">
        <f>SUM(I167:I192)</f>
        <v>21515</v>
      </c>
      <c r="J166" s="223">
        <f>SUM(J167:J192)</f>
        <v>21593</v>
      </c>
      <c r="K166" s="223">
        <f>SUM(K167:K192)</f>
        <v>21551</v>
      </c>
    </row>
    <row r="167" spans="2:11" x14ac:dyDescent="0.25">
      <c r="B167" s="20"/>
      <c r="C167" s="2">
        <v>611000</v>
      </c>
      <c r="D167" s="2">
        <v>41</v>
      </c>
      <c r="E167" s="8" t="s">
        <v>26</v>
      </c>
      <c r="F167" s="33"/>
      <c r="G167" s="7"/>
      <c r="H167" s="33"/>
      <c r="I167" s="222">
        <v>11730</v>
      </c>
      <c r="J167" s="222">
        <v>11760</v>
      </c>
      <c r="K167" s="222">
        <v>11780</v>
      </c>
    </row>
    <row r="168" spans="2:11" x14ac:dyDescent="0.25">
      <c r="B168" s="161"/>
      <c r="C168" s="68">
        <v>612001</v>
      </c>
      <c r="D168" s="68">
        <v>41</v>
      </c>
      <c r="E168" s="162" t="s">
        <v>100</v>
      </c>
      <c r="F168" s="50">
        <v>11.04</v>
      </c>
      <c r="G168" s="49">
        <v>0</v>
      </c>
      <c r="H168" s="50">
        <v>0</v>
      </c>
      <c r="I168" s="219">
        <v>700</v>
      </c>
      <c r="J168" s="219">
        <v>700</v>
      </c>
      <c r="K168" s="219">
        <v>710</v>
      </c>
    </row>
    <row r="169" spans="2:11" x14ac:dyDescent="0.25">
      <c r="B169" s="149"/>
      <c r="C169" s="81">
        <v>612002</v>
      </c>
      <c r="D169" s="81">
        <v>41</v>
      </c>
      <c r="E169" s="81" t="s">
        <v>176</v>
      </c>
      <c r="F169" s="57"/>
      <c r="G169" s="57"/>
      <c r="H169" s="57"/>
      <c r="I169" s="218">
        <v>350</v>
      </c>
      <c r="J169" s="245">
        <v>350</v>
      </c>
      <c r="K169" s="245">
        <v>360</v>
      </c>
    </row>
    <row r="170" spans="2:11" x14ac:dyDescent="0.25">
      <c r="B170" s="24"/>
      <c r="C170" s="69">
        <v>614000</v>
      </c>
      <c r="D170" s="69">
        <v>41</v>
      </c>
      <c r="E170" s="1" t="s">
        <v>27</v>
      </c>
      <c r="F170" s="76">
        <f>SUM(F171+F173+F178+F181)</f>
        <v>1960.5100000000002</v>
      </c>
      <c r="G170" s="75">
        <f>SUM(G171+G173+G178+G181)</f>
        <v>500</v>
      </c>
      <c r="H170" s="76">
        <f>SUM(H171+H173+H178+H181)</f>
        <v>822.1400000000001</v>
      </c>
      <c r="I170" s="238">
        <v>400</v>
      </c>
      <c r="J170" s="238">
        <v>400</v>
      </c>
      <c r="K170" s="238">
        <v>400</v>
      </c>
    </row>
    <row r="171" spans="2:11" x14ac:dyDescent="0.25">
      <c r="B171" s="24"/>
      <c r="C171" s="2">
        <v>621000</v>
      </c>
      <c r="D171" s="2">
        <v>41</v>
      </c>
      <c r="E171" s="3" t="s">
        <v>28</v>
      </c>
      <c r="F171" s="33">
        <f>SUM(F172)</f>
        <v>500</v>
      </c>
      <c r="G171" s="7">
        <f>SUM(G172)</f>
        <v>0</v>
      </c>
      <c r="H171" s="33">
        <f>SUM(H172)</f>
        <v>0</v>
      </c>
      <c r="I171" s="222">
        <v>448</v>
      </c>
      <c r="J171" s="222">
        <v>448</v>
      </c>
      <c r="K171" s="222">
        <v>450</v>
      </c>
    </row>
    <row r="172" spans="2:11" x14ac:dyDescent="0.25">
      <c r="B172" s="24"/>
      <c r="C172" s="2">
        <v>623000</v>
      </c>
      <c r="D172" s="2">
        <v>41</v>
      </c>
      <c r="E172" s="3" t="s">
        <v>83</v>
      </c>
      <c r="F172" s="34">
        <v>500</v>
      </c>
      <c r="G172" s="4">
        <v>0</v>
      </c>
      <c r="H172" s="34">
        <v>0</v>
      </c>
      <c r="I172" s="222">
        <v>870</v>
      </c>
      <c r="J172" s="222">
        <v>870</v>
      </c>
      <c r="K172" s="222">
        <v>871</v>
      </c>
    </row>
    <row r="173" spans="2:11" x14ac:dyDescent="0.25">
      <c r="B173" s="24"/>
      <c r="C173" s="2">
        <v>625001</v>
      </c>
      <c r="D173" s="2">
        <v>41</v>
      </c>
      <c r="E173" s="3" t="s">
        <v>29</v>
      </c>
      <c r="F173" s="33">
        <f>SUM(F174:F177)</f>
        <v>133.08000000000001</v>
      </c>
      <c r="G173" s="7">
        <f>SUM(G174:G177)</f>
        <v>0</v>
      </c>
      <c r="H173" s="33">
        <f>SUM(H174:H177)</f>
        <v>724.95</v>
      </c>
      <c r="I173" s="222">
        <v>184</v>
      </c>
      <c r="J173" s="222">
        <v>184</v>
      </c>
      <c r="K173" s="222">
        <v>185</v>
      </c>
    </row>
    <row r="174" spans="2:11" x14ac:dyDescent="0.25">
      <c r="B174" s="24"/>
      <c r="C174" s="2">
        <v>625002</v>
      </c>
      <c r="D174" s="2">
        <v>41</v>
      </c>
      <c r="E174" s="3" t="s">
        <v>30</v>
      </c>
      <c r="F174" s="34">
        <v>114.29</v>
      </c>
      <c r="G174" s="4">
        <v>0</v>
      </c>
      <c r="H174" s="34">
        <v>421.5</v>
      </c>
      <c r="I174" s="222">
        <v>1845</v>
      </c>
      <c r="J174" s="222">
        <v>1855</v>
      </c>
      <c r="K174" s="222">
        <v>1856</v>
      </c>
    </row>
    <row r="175" spans="2:11" x14ac:dyDescent="0.25">
      <c r="B175" s="24"/>
      <c r="C175" s="10">
        <v>625003</v>
      </c>
      <c r="D175" s="10">
        <v>41</v>
      </c>
      <c r="E175" s="3" t="s">
        <v>31</v>
      </c>
      <c r="F175" s="34">
        <v>0</v>
      </c>
      <c r="G175" s="4">
        <v>0</v>
      </c>
      <c r="H175" s="34">
        <v>185.7</v>
      </c>
      <c r="I175" s="222">
        <v>105</v>
      </c>
      <c r="J175" s="222">
        <v>106</v>
      </c>
      <c r="K175" s="222">
        <v>107</v>
      </c>
    </row>
    <row r="176" spans="2:11" x14ac:dyDescent="0.25">
      <c r="B176" s="24"/>
      <c r="C176" s="10">
        <v>625004</v>
      </c>
      <c r="D176" s="10">
        <v>41</v>
      </c>
      <c r="E176" s="3" t="s">
        <v>32</v>
      </c>
      <c r="F176" s="34">
        <v>0</v>
      </c>
      <c r="G176" s="4">
        <v>0</v>
      </c>
      <c r="H176" s="34">
        <v>98.04</v>
      </c>
      <c r="I176" s="222">
        <v>39</v>
      </c>
      <c r="J176" s="222">
        <v>40</v>
      </c>
      <c r="K176" s="222">
        <v>41</v>
      </c>
    </row>
    <row r="177" spans="2:13" x14ac:dyDescent="0.25">
      <c r="B177" s="24"/>
      <c r="C177" s="10">
        <v>625005</v>
      </c>
      <c r="D177" s="10">
        <v>41</v>
      </c>
      <c r="E177" s="3" t="s">
        <v>33</v>
      </c>
      <c r="F177" s="34">
        <v>18.79</v>
      </c>
      <c r="G177" s="4">
        <v>0</v>
      </c>
      <c r="H177" s="34">
        <v>19.71</v>
      </c>
      <c r="I177" s="222">
        <v>131</v>
      </c>
      <c r="J177" s="222">
        <v>133</v>
      </c>
      <c r="K177" s="222">
        <v>134</v>
      </c>
    </row>
    <row r="178" spans="2:13" x14ac:dyDescent="0.25">
      <c r="B178" s="24"/>
      <c r="C178" s="12">
        <v>625007</v>
      </c>
      <c r="D178" s="12">
        <v>41</v>
      </c>
      <c r="E178" s="13" t="s">
        <v>34</v>
      </c>
      <c r="F178" s="163">
        <f>SUM(F180)</f>
        <v>1327.43</v>
      </c>
      <c r="G178" s="115">
        <f>SUM(G180)</f>
        <v>500</v>
      </c>
      <c r="H178" s="163">
        <f>SUM(H180)</f>
        <v>97.19</v>
      </c>
      <c r="I178" s="219">
        <v>626</v>
      </c>
      <c r="J178" s="226">
        <v>630</v>
      </c>
      <c r="K178" s="226">
        <v>631</v>
      </c>
      <c r="M178" s="95"/>
    </row>
    <row r="179" spans="2:13" x14ac:dyDescent="0.25">
      <c r="B179" s="149"/>
      <c r="C179" s="81">
        <v>631001</v>
      </c>
      <c r="D179" s="81">
        <v>41</v>
      </c>
      <c r="E179" s="81" t="s">
        <v>35</v>
      </c>
      <c r="F179" s="57"/>
      <c r="G179" s="57"/>
      <c r="H179" s="57"/>
      <c r="I179" s="218">
        <v>20</v>
      </c>
      <c r="J179" s="245">
        <v>20</v>
      </c>
      <c r="K179" s="245">
        <v>21</v>
      </c>
      <c r="M179" s="102"/>
    </row>
    <row r="180" spans="2:13" x14ac:dyDescent="0.25">
      <c r="B180" s="24"/>
      <c r="C180" s="83">
        <v>632001</v>
      </c>
      <c r="D180" s="83">
        <v>41</v>
      </c>
      <c r="E180" s="1" t="s">
        <v>177</v>
      </c>
      <c r="F180" s="71">
        <v>1327.43</v>
      </c>
      <c r="G180" s="70">
        <v>500</v>
      </c>
      <c r="H180" s="71">
        <v>97.19</v>
      </c>
      <c r="I180" s="238">
        <v>2200</v>
      </c>
      <c r="J180" s="227">
        <v>2210</v>
      </c>
      <c r="K180" s="227">
        <v>2211</v>
      </c>
      <c r="M180" s="95"/>
    </row>
    <row r="181" spans="2:13" x14ac:dyDescent="0.25">
      <c r="B181" s="20"/>
      <c r="C181" s="81">
        <v>632002</v>
      </c>
      <c r="D181" s="81">
        <v>41</v>
      </c>
      <c r="E181" s="81" t="s">
        <v>178</v>
      </c>
      <c r="F181" s="33"/>
      <c r="G181" s="7"/>
      <c r="H181" s="33"/>
      <c r="I181" s="222">
        <v>150</v>
      </c>
      <c r="J181" s="222">
        <v>150</v>
      </c>
      <c r="K181" s="222">
        <v>151</v>
      </c>
      <c r="M181" s="95"/>
    </row>
    <row r="182" spans="2:13" x14ac:dyDescent="0.25">
      <c r="B182" s="20"/>
      <c r="C182" s="12">
        <v>632003</v>
      </c>
      <c r="D182" s="12">
        <v>41</v>
      </c>
      <c r="E182" s="13" t="s">
        <v>103</v>
      </c>
      <c r="F182" s="50"/>
      <c r="G182" s="49"/>
      <c r="H182" s="50"/>
      <c r="I182" s="219">
        <v>280</v>
      </c>
      <c r="J182" s="219">
        <v>300</v>
      </c>
      <c r="K182" s="219">
        <v>301</v>
      </c>
      <c r="M182" s="95"/>
    </row>
    <row r="183" spans="2:13" x14ac:dyDescent="0.25">
      <c r="B183" s="148"/>
      <c r="C183" s="12">
        <v>633006</v>
      </c>
      <c r="D183" s="12">
        <v>41</v>
      </c>
      <c r="E183" s="13" t="s">
        <v>185</v>
      </c>
      <c r="F183" s="57"/>
      <c r="G183" s="57"/>
      <c r="H183" s="57"/>
      <c r="I183" s="218">
        <v>300</v>
      </c>
      <c r="J183" s="245">
        <v>300</v>
      </c>
      <c r="K183" s="245">
        <v>300</v>
      </c>
      <c r="M183" s="95"/>
    </row>
    <row r="184" spans="2:13" x14ac:dyDescent="0.25">
      <c r="B184" s="148"/>
      <c r="C184" s="12">
        <v>633006</v>
      </c>
      <c r="D184" s="12">
        <v>111</v>
      </c>
      <c r="E184" s="13" t="s">
        <v>181</v>
      </c>
      <c r="F184" s="141"/>
      <c r="G184" s="141"/>
      <c r="H184" s="141"/>
      <c r="I184" s="246">
        <v>300</v>
      </c>
      <c r="J184" s="233">
        <v>300</v>
      </c>
      <c r="K184" s="233">
        <v>300</v>
      </c>
      <c r="M184" s="95"/>
    </row>
    <row r="185" spans="2:13" x14ac:dyDescent="0.25">
      <c r="B185" s="148"/>
      <c r="C185" s="133">
        <v>633009</v>
      </c>
      <c r="D185" s="133">
        <v>41</v>
      </c>
      <c r="E185" s="60" t="s">
        <v>179</v>
      </c>
      <c r="F185" s="57"/>
      <c r="G185" s="57"/>
      <c r="H185" s="57"/>
      <c r="I185" s="218">
        <v>100</v>
      </c>
      <c r="J185" s="245">
        <v>100</v>
      </c>
      <c r="K185" s="245">
        <v>100</v>
      </c>
      <c r="M185" s="95"/>
    </row>
    <row r="186" spans="2:13" x14ac:dyDescent="0.25">
      <c r="B186" s="148"/>
      <c r="C186" s="133">
        <v>633009</v>
      </c>
      <c r="D186" s="133">
        <v>111</v>
      </c>
      <c r="E186" s="60" t="s">
        <v>180</v>
      </c>
      <c r="F186" s="57"/>
      <c r="G186" s="57"/>
      <c r="H186" s="57"/>
      <c r="I186" s="218">
        <v>300</v>
      </c>
      <c r="J186" s="245">
        <v>300</v>
      </c>
      <c r="K186" s="245">
        <v>300</v>
      </c>
      <c r="M186" s="95"/>
    </row>
    <row r="187" spans="2:13" x14ac:dyDescent="0.25">
      <c r="B187" s="148"/>
      <c r="C187" s="81">
        <v>633010</v>
      </c>
      <c r="D187" s="81">
        <v>41</v>
      </c>
      <c r="E187" s="81" t="s">
        <v>183</v>
      </c>
      <c r="F187" s="81"/>
      <c r="G187" s="81"/>
      <c r="H187" s="81"/>
      <c r="I187" s="244">
        <v>10</v>
      </c>
      <c r="J187" s="245">
        <v>10</v>
      </c>
      <c r="K187" s="245">
        <v>10</v>
      </c>
      <c r="M187" s="95"/>
    </row>
    <row r="188" spans="2:13" x14ac:dyDescent="0.25">
      <c r="B188" s="148"/>
      <c r="C188" s="81">
        <v>637001</v>
      </c>
      <c r="D188" s="81">
        <v>41</v>
      </c>
      <c r="E188" s="81" t="s">
        <v>184</v>
      </c>
      <c r="F188" s="81"/>
      <c r="G188" s="81"/>
      <c r="H188" s="81"/>
      <c r="I188" s="244">
        <v>10</v>
      </c>
      <c r="J188" s="245">
        <v>10</v>
      </c>
      <c r="K188" s="245">
        <v>10</v>
      </c>
      <c r="M188" s="95"/>
    </row>
    <row r="189" spans="2:13" x14ac:dyDescent="0.25">
      <c r="B189" s="148"/>
      <c r="C189" s="81">
        <v>637004</v>
      </c>
      <c r="D189" s="81">
        <v>111</v>
      </c>
      <c r="E189" s="81" t="s">
        <v>186</v>
      </c>
      <c r="F189" s="81"/>
      <c r="G189" s="81"/>
      <c r="H189" s="81"/>
      <c r="I189" s="244">
        <v>100</v>
      </c>
      <c r="J189" s="245">
        <v>100</v>
      </c>
      <c r="K189" s="245">
        <v>0</v>
      </c>
      <c r="M189" s="95"/>
    </row>
    <row r="190" spans="2:13" x14ac:dyDescent="0.25">
      <c r="B190" s="148"/>
      <c r="C190" s="81">
        <v>637014</v>
      </c>
      <c r="D190" s="81">
        <v>41</v>
      </c>
      <c r="E190" s="81" t="s">
        <v>41</v>
      </c>
      <c r="F190" s="57"/>
      <c r="G190" s="57"/>
      <c r="H190" s="57"/>
      <c r="I190" s="218">
        <v>150</v>
      </c>
      <c r="J190" s="245">
        <v>150</v>
      </c>
      <c r="K190" s="245">
        <v>155</v>
      </c>
      <c r="M190" s="95"/>
    </row>
    <row r="191" spans="2:13" x14ac:dyDescent="0.25">
      <c r="B191" s="148"/>
      <c r="C191" s="69">
        <v>637015</v>
      </c>
      <c r="D191" s="69">
        <v>41</v>
      </c>
      <c r="E191" s="1" t="s">
        <v>187</v>
      </c>
      <c r="F191" s="71"/>
      <c r="G191" s="70"/>
      <c r="H191" s="71"/>
      <c r="I191" s="238">
        <v>57</v>
      </c>
      <c r="J191" s="238">
        <v>57</v>
      </c>
      <c r="K191" s="238">
        <v>57</v>
      </c>
      <c r="M191" s="95"/>
    </row>
    <row r="192" spans="2:13" ht="16.5" customHeight="1" x14ac:dyDescent="0.25">
      <c r="B192" s="159"/>
      <c r="C192" s="10">
        <v>637016</v>
      </c>
      <c r="D192" s="10">
        <v>41</v>
      </c>
      <c r="E192" s="3" t="s">
        <v>42</v>
      </c>
      <c r="F192" s="34">
        <v>232.4</v>
      </c>
      <c r="G192" s="4">
        <v>250</v>
      </c>
      <c r="H192" s="34">
        <v>199.2</v>
      </c>
      <c r="I192" s="222">
        <v>110</v>
      </c>
      <c r="J192" s="225">
        <v>110</v>
      </c>
      <c r="K192" s="225">
        <v>110</v>
      </c>
    </row>
    <row r="193" spans="2:15" ht="18.75" customHeight="1" x14ac:dyDescent="0.25">
      <c r="B193" s="14" t="s">
        <v>82</v>
      </c>
      <c r="C193" s="180" t="s">
        <v>209</v>
      </c>
      <c r="D193" s="181"/>
      <c r="E193" s="182"/>
      <c r="F193" s="33">
        <f>SUM(F194)</f>
        <v>0</v>
      </c>
      <c r="G193" s="7">
        <f>SUM(G194)</f>
        <v>0</v>
      </c>
      <c r="H193" s="33">
        <f>SUM(H194)</f>
        <v>0</v>
      </c>
      <c r="I193" s="223">
        <f>SUM(I194:I213)</f>
        <v>8122</v>
      </c>
      <c r="J193" s="247">
        <f>SUM(J194:J213)</f>
        <v>8122</v>
      </c>
      <c r="K193" s="247">
        <f>SUM(K194:K213)</f>
        <v>8122</v>
      </c>
      <c r="M193" s="102"/>
    </row>
    <row r="194" spans="2:15" ht="14.25" customHeight="1" x14ac:dyDescent="0.25">
      <c r="B194" s="164"/>
      <c r="C194" s="68">
        <v>611000</v>
      </c>
      <c r="D194" s="68">
        <v>41</v>
      </c>
      <c r="E194" s="162" t="s">
        <v>26</v>
      </c>
      <c r="F194" s="163"/>
      <c r="G194" s="115"/>
      <c r="H194" s="163"/>
      <c r="I194" s="219">
        <v>4700</v>
      </c>
      <c r="J194" s="219">
        <v>4700</v>
      </c>
      <c r="K194" s="219">
        <v>4700</v>
      </c>
      <c r="M194" s="95"/>
    </row>
    <row r="195" spans="2:15" x14ac:dyDescent="0.25">
      <c r="B195" s="148"/>
      <c r="C195" s="147">
        <v>612001</v>
      </c>
      <c r="D195" s="147">
        <v>41</v>
      </c>
      <c r="E195" s="183" t="s">
        <v>100</v>
      </c>
      <c r="F195" s="62">
        <v>11.04</v>
      </c>
      <c r="G195" s="61">
        <v>0</v>
      </c>
      <c r="H195" s="62">
        <v>0</v>
      </c>
      <c r="I195" s="237">
        <v>390</v>
      </c>
      <c r="J195" s="237">
        <v>390</v>
      </c>
      <c r="K195" s="237">
        <v>390</v>
      </c>
      <c r="M195" s="95"/>
    </row>
    <row r="196" spans="2:15" x14ac:dyDescent="0.25">
      <c r="B196" s="148"/>
      <c r="C196" s="147">
        <v>614000</v>
      </c>
      <c r="D196" s="147">
        <v>41</v>
      </c>
      <c r="E196" s="60" t="s">
        <v>27</v>
      </c>
      <c r="F196" s="165" t="e">
        <f>SUM(#REF!+F198+F203+F207)</f>
        <v>#REF!</v>
      </c>
      <c r="G196" s="136" t="e">
        <f>SUM(#REF!+G198+G203+G207)</f>
        <v>#REF!</v>
      </c>
      <c r="H196" s="165" t="e">
        <f>SUM(#REF!+H198+H203+H207)</f>
        <v>#REF!</v>
      </c>
      <c r="I196" s="237">
        <v>200</v>
      </c>
      <c r="J196" s="237">
        <v>200</v>
      </c>
      <c r="K196" s="237">
        <v>200</v>
      </c>
      <c r="M196" s="95"/>
    </row>
    <row r="197" spans="2:15" x14ac:dyDescent="0.25">
      <c r="B197" s="148"/>
      <c r="C197" s="69">
        <v>623000</v>
      </c>
      <c r="D197" s="69">
        <v>41</v>
      </c>
      <c r="E197" s="1" t="s">
        <v>83</v>
      </c>
      <c r="F197" s="71">
        <v>500</v>
      </c>
      <c r="G197" s="70">
        <v>0</v>
      </c>
      <c r="H197" s="71">
        <v>0</v>
      </c>
      <c r="I197" s="70">
        <v>529</v>
      </c>
      <c r="J197" s="70">
        <v>529</v>
      </c>
      <c r="K197" s="70">
        <v>529</v>
      </c>
      <c r="M197" s="95"/>
    </row>
    <row r="198" spans="2:15" x14ac:dyDescent="0.25">
      <c r="B198" s="148"/>
      <c r="C198" s="2">
        <v>625001</v>
      </c>
      <c r="D198" s="2">
        <v>41</v>
      </c>
      <c r="E198" s="3" t="s">
        <v>29</v>
      </c>
      <c r="F198" s="33">
        <f>SUM(F199:F202)</f>
        <v>133.08000000000001</v>
      </c>
      <c r="G198" s="7">
        <f>SUM(G199:G202)</f>
        <v>0</v>
      </c>
      <c r="H198" s="33">
        <f>SUM(H199:H202)</f>
        <v>724.95</v>
      </c>
      <c r="I198" s="4">
        <v>74</v>
      </c>
      <c r="J198" s="4">
        <v>74</v>
      </c>
      <c r="K198" s="4">
        <v>74</v>
      </c>
      <c r="M198" s="95"/>
    </row>
    <row r="199" spans="2:15" x14ac:dyDescent="0.25">
      <c r="B199" s="148"/>
      <c r="C199" s="2">
        <v>625002</v>
      </c>
      <c r="D199" s="2">
        <v>41</v>
      </c>
      <c r="E199" s="3" t="s">
        <v>30</v>
      </c>
      <c r="F199" s="34">
        <v>114.29</v>
      </c>
      <c r="G199" s="4">
        <v>0</v>
      </c>
      <c r="H199" s="34">
        <v>421.5</v>
      </c>
      <c r="I199" s="4">
        <v>740</v>
      </c>
      <c r="J199" s="4">
        <v>740</v>
      </c>
      <c r="K199" s="4">
        <v>740</v>
      </c>
      <c r="M199" s="95"/>
    </row>
    <row r="200" spans="2:15" x14ac:dyDescent="0.25">
      <c r="B200" s="148"/>
      <c r="C200" s="10">
        <v>625003</v>
      </c>
      <c r="D200" s="10">
        <v>41</v>
      </c>
      <c r="E200" s="3" t="s">
        <v>31</v>
      </c>
      <c r="F200" s="34">
        <v>0</v>
      </c>
      <c r="G200" s="4">
        <v>0</v>
      </c>
      <c r="H200" s="34">
        <v>185.7</v>
      </c>
      <c r="I200" s="4">
        <v>42</v>
      </c>
      <c r="J200" s="4">
        <v>42</v>
      </c>
      <c r="K200" s="4">
        <v>42</v>
      </c>
      <c r="M200" s="95"/>
    </row>
    <row r="201" spans="2:15" x14ac:dyDescent="0.25">
      <c r="B201" s="148"/>
      <c r="C201" s="10">
        <v>625004</v>
      </c>
      <c r="D201" s="10">
        <v>41</v>
      </c>
      <c r="E201" s="3" t="s">
        <v>32</v>
      </c>
      <c r="F201" s="34">
        <v>0</v>
      </c>
      <c r="G201" s="4">
        <v>0</v>
      </c>
      <c r="H201" s="34">
        <v>98.04</v>
      </c>
      <c r="I201" s="4">
        <v>158</v>
      </c>
      <c r="J201" s="4">
        <v>158</v>
      </c>
      <c r="K201" s="4">
        <v>158</v>
      </c>
      <c r="M201" s="215"/>
    </row>
    <row r="202" spans="2:15" x14ac:dyDescent="0.25">
      <c r="B202" s="148"/>
      <c r="C202" s="12">
        <v>625005</v>
      </c>
      <c r="D202" s="12">
        <v>41</v>
      </c>
      <c r="E202" s="13" t="s">
        <v>33</v>
      </c>
      <c r="F202" s="50">
        <v>18.79</v>
      </c>
      <c r="G202" s="49">
        <v>0</v>
      </c>
      <c r="H202" s="50">
        <v>19.71</v>
      </c>
      <c r="I202" s="49">
        <v>53</v>
      </c>
      <c r="J202" s="49">
        <v>53</v>
      </c>
      <c r="K202" s="49">
        <v>53</v>
      </c>
      <c r="M202" s="95"/>
      <c r="N202" s="95"/>
      <c r="O202" s="95"/>
    </row>
    <row r="203" spans="2:15" x14ac:dyDescent="0.25">
      <c r="B203" s="148"/>
      <c r="C203" s="133">
        <v>625007</v>
      </c>
      <c r="D203" s="133">
        <v>41</v>
      </c>
      <c r="E203" s="60" t="s">
        <v>34</v>
      </c>
      <c r="F203" s="165">
        <f>SUM(F206)</f>
        <v>0</v>
      </c>
      <c r="G203" s="136">
        <f>SUM(G206)</f>
        <v>0</v>
      </c>
      <c r="H203" s="165">
        <f>SUM(H206)</f>
        <v>0</v>
      </c>
      <c r="I203" s="61">
        <v>251</v>
      </c>
      <c r="J203" s="134">
        <v>251</v>
      </c>
      <c r="K203" s="134">
        <v>251</v>
      </c>
    </row>
    <row r="204" spans="2:15" x14ac:dyDescent="0.25">
      <c r="B204" s="148"/>
      <c r="C204" s="133">
        <v>632001</v>
      </c>
      <c r="D204" s="133">
        <v>41</v>
      </c>
      <c r="E204" s="60" t="s">
        <v>177</v>
      </c>
      <c r="F204" s="62">
        <v>1327.43</v>
      </c>
      <c r="G204" s="61">
        <v>500</v>
      </c>
      <c r="H204" s="62">
        <v>97.19</v>
      </c>
      <c r="I204" s="61">
        <v>540</v>
      </c>
      <c r="J204" s="134">
        <v>540</v>
      </c>
      <c r="K204" s="134">
        <v>540</v>
      </c>
    </row>
    <row r="205" spans="2:15" x14ac:dyDescent="0.25">
      <c r="B205" s="148"/>
      <c r="C205" s="166">
        <v>633004</v>
      </c>
      <c r="D205" s="166">
        <v>41</v>
      </c>
      <c r="E205" s="152" t="s">
        <v>188</v>
      </c>
      <c r="F205" s="57"/>
      <c r="G205" s="153">
        <v>25</v>
      </c>
      <c r="H205" s="57"/>
      <c r="I205" s="153">
        <v>30</v>
      </c>
      <c r="J205" s="160">
        <v>30</v>
      </c>
      <c r="K205" s="160">
        <v>30</v>
      </c>
    </row>
    <row r="206" spans="2:15" x14ac:dyDescent="0.25">
      <c r="B206" s="148"/>
      <c r="C206" s="12">
        <v>633006</v>
      </c>
      <c r="D206" s="12">
        <v>41</v>
      </c>
      <c r="E206" s="13" t="s">
        <v>190</v>
      </c>
      <c r="F206" s="57"/>
      <c r="G206" s="57"/>
      <c r="H206" s="57"/>
      <c r="I206" s="64">
        <v>200</v>
      </c>
      <c r="J206" s="160">
        <v>200</v>
      </c>
      <c r="K206" s="160">
        <v>200</v>
      </c>
    </row>
    <row r="207" spans="2:15" x14ac:dyDescent="0.25">
      <c r="B207" s="148"/>
      <c r="C207" s="133">
        <v>633009</v>
      </c>
      <c r="D207" s="133">
        <v>41</v>
      </c>
      <c r="E207" s="60" t="s">
        <v>179</v>
      </c>
      <c r="F207" s="57"/>
      <c r="G207" s="57"/>
      <c r="H207" s="57"/>
      <c r="I207" s="64">
        <v>10</v>
      </c>
      <c r="J207" s="160">
        <v>10</v>
      </c>
      <c r="K207" s="160">
        <v>10</v>
      </c>
      <c r="M207" s="95"/>
    </row>
    <row r="208" spans="2:15" x14ac:dyDescent="0.25">
      <c r="B208" s="148"/>
      <c r="C208" s="81">
        <v>633010</v>
      </c>
      <c r="D208" s="81">
        <v>41</v>
      </c>
      <c r="E208" s="81" t="s">
        <v>183</v>
      </c>
      <c r="F208" s="81"/>
      <c r="G208" s="81"/>
      <c r="H208" s="81"/>
      <c r="I208" s="88">
        <v>7</v>
      </c>
      <c r="J208" s="160">
        <v>7</v>
      </c>
      <c r="K208" s="160">
        <v>7</v>
      </c>
      <c r="M208" s="102"/>
      <c r="N208" s="216"/>
      <c r="O208" s="216"/>
    </row>
    <row r="209" spans="1:15" x14ac:dyDescent="0.25">
      <c r="B209" s="148"/>
      <c r="C209" s="81">
        <v>637001</v>
      </c>
      <c r="D209" s="81">
        <v>41</v>
      </c>
      <c r="E209" s="81" t="s">
        <v>184</v>
      </c>
      <c r="F209" s="81"/>
      <c r="G209" s="81"/>
      <c r="H209" s="81"/>
      <c r="I209" s="88">
        <v>10</v>
      </c>
      <c r="J209" s="160">
        <v>10</v>
      </c>
      <c r="K209" s="160">
        <v>10</v>
      </c>
      <c r="M209" s="216"/>
      <c r="N209" s="216"/>
      <c r="O209" s="216"/>
    </row>
    <row r="210" spans="1:15" x14ac:dyDescent="0.25">
      <c r="B210" s="148"/>
      <c r="C210" s="81">
        <v>637004</v>
      </c>
      <c r="D210" s="81">
        <v>111</v>
      </c>
      <c r="E210" s="81" t="s">
        <v>189</v>
      </c>
      <c r="F210" s="81"/>
      <c r="G210" s="81"/>
      <c r="H210" s="81"/>
      <c r="I210" s="88">
        <v>50</v>
      </c>
      <c r="J210" s="160">
        <v>50</v>
      </c>
      <c r="K210" s="160">
        <v>50</v>
      </c>
      <c r="M210" s="128"/>
      <c r="N210" s="216"/>
      <c r="O210" s="216"/>
    </row>
    <row r="211" spans="1:15" ht="15.75" customHeight="1" x14ac:dyDescent="0.25">
      <c r="B211" s="148"/>
      <c r="C211" s="81">
        <v>637012</v>
      </c>
      <c r="D211" s="81">
        <v>41</v>
      </c>
      <c r="E211" s="81" t="s">
        <v>193</v>
      </c>
      <c r="F211" s="81"/>
      <c r="G211" s="81"/>
      <c r="H211" s="81"/>
      <c r="I211" s="88">
        <v>70</v>
      </c>
      <c r="J211" s="160">
        <v>70</v>
      </c>
      <c r="K211" s="160">
        <v>70</v>
      </c>
      <c r="M211" s="95"/>
      <c r="N211" s="216"/>
      <c r="O211" s="216"/>
    </row>
    <row r="212" spans="1:15" x14ac:dyDescent="0.25">
      <c r="B212" s="148"/>
      <c r="C212" s="81">
        <v>637014</v>
      </c>
      <c r="D212" s="81">
        <v>41</v>
      </c>
      <c r="E212" s="81" t="s">
        <v>41</v>
      </c>
      <c r="F212" s="57"/>
      <c r="G212" s="57"/>
      <c r="H212" s="57"/>
      <c r="I212" s="64">
        <v>10</v>
      </c>
      <c r="J212" s="160">
        <v>10</v>
      </c>
      <c r="K212" s="160">
        <v>10</v>
      </c>
      <c r="M212" s="95"/>
      <c r="N212" s="216"/>
      <c r="O212" s="216"/>
    </row>
    <row r="213" spans="1:15" ht="18" customHeight="1" x14ac:dyDescent="0.25">
      <c r="B213" s="171"/>
      <c r="C213" s="12">
        <v>637016</v>
      </c>
      <c r="D213" s="12">
        <v>41</v>
      </c>
      <c r="E213" s="13" t="s">
        <v>42</v>
      </c>
      <c r="F213" s="50">
        <v>232.4</v>
      </c>
      <c r="G213" s="49">
        <v>250</v>
      </c>
      <c r="H213" s="50">
        <v>199.2</v>
      </c>
      <c r="I213" s="49">
        <v>58</v>
      </c>
      <c r="J213" s="124">
        <v>58</v>
      </c>
      <c r="K213" s="124">
        <v>58</v>
      </c>
      <c r="M213" s="95"/>
      <c r="N213" s="216"/>
      <c r="O213" s="216"/>
    </row>
    <row r="214" spans="1:15" ht="16.5" customHeight="1" x14ac:dyDescent="0.25">
      <c r="B214" s="188" t="s">
        <v>225</v>
      </c>
      <c r="C214" s="57"/>
      <c r="D214" s="57"/>
      <c r="E214" s="91" t="s">
        <v>194</v>
      </c>
      <c r="F214" s="57"/>
      <c r="G214" s="57"/>
      <c r="H214" s="57"/>
      <c r="I214" s="174">
        <v>680</v>
      </c>
      <c r="J214" s="91">
        <v>850</v>
      </c>
      <c r="K214" s="91">
        <v>1000</v>
      </c>
      <c r="M214" s="95"/>
      <c r="N214" s="216"/>
      <c r="O214" s="216"/>
    </row>
    <row r="215" spans="1:15" ht="15" customHeight="1" x14ac:dyDescent="0.25">
      <c r="B215" s="172"/>
      <c r="C215" s="169">
        <v>642014</v>
      </c>
      <c r="D215" s="169">
        <v>41</v>
      </c>
      <c r="E215" s="169" t="s">
        <v>210</v>
      </c>
      <c r="F215" s="57"/>
      <c r="G215" s="57"/>
      <c r="H215" s="57"/>
      <c r="I215" s="173">
        <v>680</v>
      </c>
      <c r="J215" s="64">
        <v>850</v>
      </c>
      <c r="K215" s="64">
        <v>1000</v>
      </c>
      <c r="M215" s="95"/>
      <c r="N215" s="216"/>
      <c r="O215" s="216"/>
    </row>
    <row r="216" spans="1:15" x14ac:dyDescent="0.25">
      <c r="B216" s="188" t="s">
        <v>223</v>
      </c>
      <c r="C216" s="57"/>
      <c r="D216" s="57"/>
      <c r="E216" s="91" t="s">
        <v>198</v>
      </c>
      <c r="F216" s="57"/>
      <c r="G216" s="57"/>
      <c r="H216" s="57"/>
      <c r="I216" s="174">
        <f>SUM(I217)</f>
        <v>99</v>
      </c>
      <c r="J216" s="91">
        <v>99</v>
      </c>
      <c r="K216" s="91">
        <v>99</v>
      </c>
      <c r="M216" s="95"/>
      <c r="N216" s="216"/>
      <c r="O216" s="216"/>
    </row>
    <row r="217" spans="1:15" ht="15.75" customHeight="1" x14ac:dyDescent="0.25">
      <c r="B217" s="172"/>
      <c r="C217" s="169">
        <v>642026</v>
      </c>
      <c r="D217" s="169">
        <v>111</v>
      </c>
      <c r="E217" s="169" t="s">
        <v>211</v>
      </c>
      <c r="F217" s="57"/>
      <c r="G217" s="57"/>
      <c r="H217" s="57"/>
      <c r="I217" s="173">
        <v>99</v>
      </c>
      <c r="J217" s="64">
        <v>99</v>
      </c>
      <c r="K217" s="64">
        <v>99</v>
      </c>
      <c r="M217" s="95"/>
      <c r="N217" s="216"/>
      <c r="O217" s="216"/>
    </row>
    <row r="218" spans="1:15" ht="23.25" customHeight="1" x14ac:dyDescent="0.3">
      <c r="A218" s="102"/>
      <c r="B218" s="346" t="s">
        <v>255</v>
      </c>
      <c r="C218" s="347"/>
      <c r="D218" s="347"/>
      <c r="E218" s="348"/>
      <c r="F218" s="339" t="e">
        <f>SUM(F195+F193+F170+F166+F155+F151+#REF!+#REF!+F127+F123+#REF!+F106+F93+F90+F79+#REF!+F49+F9)</f>
        <v>#REF!</v>
      </c>
      <c r="G218" s="340" t="e">
        <f>SUM(G195+G193+G170+G166+G155+G151+#REF!+#REF!+G127+G123+#REF!+G106+G93+G90+G79+#REF!+G49+G9)</f>
        <v>#REF!</v>
      </c>
      <c r="H218" s="341" t="e">
        <f>SUM(H195+H193+H170+H166+H155+H151+#REF!+#REF!+H127+H123+#REF!+H106+H93+H90+H79+#REF!+H49+H9)</f>
        <v>#REF!</v>
      </c>
      <c r="I218" s="340">
        <v>135598</v>
      </c>
      <c r="J218" s="340">
        <v>132160</v>
      </c>
      <c r="K218" s="340">
        <v>133751</v>
      </c>
      <c r="M218" s="95"/>
      <c r="N218" s="97"/>
      <c r="O218" s="97"/>
    </row>
    <row r="219" spans="1:15" ht="24.75" customHeight="1" x14ac:dyDescent="0.25">
      <c r="M219" s="95"/>
    </row>
    <row r="220" spans="1:15" ht="0.75" customHeight="1" x14ac:dyDescent="0.25">
      <c r="M220" s="95"/>
    </row>
    <row r="221" spans="1:15" x14ac:dyDescent="0.25">
      <c r="M221" s="95"/>
    </row>
    <row r="222" spans="1:15" x14ac:dyDescent="0.25">
      <c r="M222" s="97"/>
    </row>
    <row r="223" spans="1:15" ht="15.75" customHeight="1" x14ac:dyDescent="0.25">
      <c r="M223" s="97"/>
    </row>
    <row r="228" spans="2:11" ht="17.25" customHeight="1" x14ac:dyDescent="0.25"/>
    <row r="232" spans="2:11" ht="0.75" customHeight="1" x14ac:dyDescent="0.25"/>
    <row r="235" spans="2:11" ht="21" customHeight="1" x14ac:dyDescent="0.25">
      <c r="B235" s="195"/>
      <c r="C235" s="318" t="s">
        <v>62</v>
      </c>
      <c r="D235" s="319"/>
      <c r="E235" s="320"/>
      <c r="F235" s="194"/>
      <c r="G235" s="193"/>
      <c r="H235" s="189" t="e">
        <f>SUM(H236+H243+H246+#REF!)</f>
        <v>#REF!</v>
      </c>
      <c r="I235" s="190"/>
      <c r="J235" s="190"/>
      <c r="K235" s="190"/>
    </row>
    <row r="236" spans="2:11" x14ac:dyDescent="0.25">
      <c r="B236" s="264" t="s">
        <v>99</v>
      </c>
      <c r="C236" s="259"/>
      <c r="D236" s="260"/>
      <c r="E236" s="6" t="s">
        <v>236</v>
      </c>
      <c r="F236" s="261">
        <f>SUM(F241)</f>
        <v>0</v>
      </c>
      <c r="G236" s="115">
        <f>SUM(G241)</f>
        <v>0</v>
      </c>
      <c r="H236" s="163">
        <f>SUM(H241)</f>
        <v>0</v>
      </c>
      <c r="I236" s="265">
        <v>10000</v>
      </c>
      <c r="J236" s="115">
        <f>SUM(J241)</f>
        <v>0</v>
      </c>
      <c r="K236" s="115">
        <f>SUM(K241)</f>
        <v>0</v>
      </c>
    </row>
    <row r="237" spans="2:11" x14ac:dyDescent="0.25">
      <c r="B237" s="148"/>
      <c r="C237" s="81">
        <v>717001</v>
      </c>
      <c r="D237" s="81">
        <v>46</v>
      </c>
      <c r="E237" s="64" t="s">
        <v>249</v>
      </c>
      <c r="F237" s="57"/>
      <c r="G237" s="57"/>
      <c r="H237" s="57"/>
      <c r="I237" s="64">
        <v>10000</v>
      </c>
      <c r="J237" s="57"/>
      <c r="K237" s="57"/>
    </row>
    <row r="238" spans="2:11" ht="18" customHeight="1" x14ac:dyDescent="0.25">
      <c r="B238" s="262" t="s">
        <v>52</v>
      </c>
      <c r="C238" s="57"/>
      <c r="D238" s="57"/>
      <c r="E238" s="249" t="s">
        <v>63</v>
      </c>
      <c r="F238" s="57"/>
      <c r="G238" s="57"/>
      <c r="H238" s="57"/>
      <c r="I238" s="91">
        <v>6500</v>
      </c>
      <c r="J238" s="57">
        <v>0</v>
      </c>
      <c r="K238" s="57">
        <v>0</v>
      </c>
    </row>
    <row r="239" spans="2:11" ht="26.25" hidden="1" customHeight="1" x14ac:dyDescent="0.25"/>
    <row r="240" spans="2:11" ht="15" hidden="1" customHeight="1" x14ac:dyDescent="0.25"/>
    <row r="241" spans="1:11" ht="15.75" customHeight="1" x14ac:dyDescent="0.25">
      <c r="B241" s="217"/>
      <c r="C241" s="85">
        <v>711001</v>
      </c>
      <c r="D241" s="85">
        <v>46</v>
      </c>
      <c r="E241" s="20" t="s">
        <v>237</v>
      </c>
      <c r="F241" s="163"/>
      <c r="G241" s="115"/>
      <c r="H241" s="163"/>
      <c r="I241" s="219">
        <v>4500</v>
      </c>
      <c r="J241" s="115"/>
      <c r="K241" s="115"/>
    </row>
    <row r="242" spans="1:11" x14ac:dyDescent="0.25">
      <c r="B242" s="148"/>
      <c r="C242" s="81">
        <v>713004</v>
      </c>
      <c r="D242" s="251">
        <v>46</v>
      </c>
      <c r="E242" s="81" t="s">
        <v>233</v>
      </c>
      <c r="F242" s="57"/>
      <c r="G242" s="57"/>
      <c r="H242" s="57"/>
      <c r="I242" s="218">
        <v>2000</v>
      </c>
      <c r="J242" s="57"/>
      <c r="K242" s="57"/>
    </row>
    <row r="243" spans="1:11" ht="17.25" customHeight="1" x14ac:dyDescent="0.25">
      <c r="B243" s="263" t="s">
        <v>59</v>
      </c>
      <c r="C243" s="248"/>
      <c r="D243" s="254"/>
      <c r="E243" s="27" t="s">
        <v>227</v>
      </c>
      <c r="F243" s="76" t="e">
        <f>SUM(#REF!+F245)</f>
        <v>#REF!</v>
      </c>
      <c r="G243" s="75" t="e">
        <f>SUM(#REF!+G245)</f>
        <v>#REF!</v>
      </c>
      <c r="H243" s="76" t="e">
        <f>SUM(#REF!+H245)</f>
        <v>#REF!</v>
      </c>
      <c r="I243" s="220">
        <v>13500</v>
      </c>
      <c r="J243" s="75">
        <v>0</v>
      </c>
      <c r="K243" s="75">
        <v>0</v>
      </c>
    </row>
    <row r="244" spans="1:11" ht="15.75" customHeight="1" x14ac:dyDescent="0.25">
      <c r="B244" s="253"/>
      <c r="C244" s="133">
        <v>711001</v>
      </c>
      <c r="D244" s="255">
        <v>46</v>
      </c>
      <c r="E244" s="258" t="s">
        <v>228</v>
      </c>
      <c r="F244" s="34"/>
      <c r="G244" s="4"/>
      <c r="H244" s="34"/>
      <c r="I244" s="221">
        <v>3500</v>
      </c>
      <c r="J244" s="4"/>
      <c r="K244" s="4"/>
    </row>
    <row r="245" spans="1:11" ht="0.75" hidden="1" customHeight="1" x14ac:dyDescent="0.25">
      <c r="B245" s="252"/>
      <c r="C245" s="133"/>
      <c r="D245" s="250"/>
      <c r="E245" s="3"/>
      <c r="F245" s="33" t="e">
        <f>SUM(#REF!)</f>
        <v>#REF!</v>
      </c>
      <c r="G245" s="7" t="e">
        <f>SUM(#REF!)</f>
        <v>#REF!</v>
      </c>
      <c r="H245" s="33" t="e">
        <f>SUM(#REF!)</f>
        <v>#REF!</v>
      </c>
      <c r="I245" s="222"/>
      <c r="J245" s="7"/>
      <c r="K245" s="7"/>
    </row>
    <row r="246" spans="1:11" ht="1.5" hidden="1" customHeight="1" x14ac:dyDescent="0.25">
      <c r="B246" s="257" t="s">
        <v>59</v>
      </c>
      <c r="C246" s="248"/>
      <c r="D246" s="248"/>
      <c r="E246" s="59" t="s">
        <v>227</v>
      </c>
      <c r="F246" s="33" t="e">
        <f>SUM(#REF!)</f>
        <v>#REF!</v>
      </c>
      <c r="G246" s="7" t="e">
        <f>SUM(#REF!)</f>
        <v>#REF!</v>
      </c>
      <c r="H246" s="33" t="e">
        <f>SUM(#REF!)</f>
        <v>#REF!</v>
      </c>
      <c r="I246" s="115">
        <v>13500</v>
      </c>
      <c r="J246" s="115"/>
      <c r="K246" s="115"/>
    </row>
    <row r="247" spans="1:11" ht="17.25" customHeight="1" x14ac:dyDescent="0.25">
      <c r="B247" s="148"/>
      <c r="C247" s="179">
        <v>717001</v>
      </c>
      <c r="D247" s="179">
        <v>46</v>
      </c>
      <c r="E247" s="250" t="s">
        <v>238</v>
      </c>
      <c r="F247" s="256"/>
      <c r="G247" s="256"/>
      <c r="H247" s="256"/>
      <c r="I247" s="266">
        <v>10000</v>
      </c>
      <c r="J247" s="141"/>
      <c r="K247" s="141"/>
    </row>
    <row r="248" spans="1:11" ht="18" customHeight="1" x14ac:dyDescent="0.25">
      <c r="A248" s="102"/>
      <c r="B248" s="354" t="s">
        <v>229</v>
      </c>
      <c r="C248" s="354"/>
      <c r="D248" s="354"/>
      <c r="E248" s="354"/>
      <c r="F248" s="355" t="e">
        <f>SUM(F211+F209+F186+F182+F171+F167+#REF!+#REF!+F143+F139+#REF!+F122+F109+F106+F95+#REF!+F65+F25)</f>
        <v>#REF!</v>
      </c>
      <c r="G248" s="356" t="e">
        <f>SUM(G211+G209+G186+G182+G171+G167+#REF!+#REF!+G143+G139+#REF!+G122+G109+G106+G95+#REF!+G65+G25)</f>
        <v>#REF!</v>
      </c>
      <c r="H248" s="357" t="e">
        <f>SUM(H211+H209+H186+H182+H171+H167+#REF!+#REF!+H143+H139+#REF!+H122+H109+H106+H95+#REF!+H65+H25)</f>
        <v>#REF!</v>
      </c>
      <c r="I248" s="356">
        <v>30000</v>
      </c>
      <c r="J248" s="356">
        <v>0</v>
      </c>
      <c r="K248" s="356">
        <v>0</v>
      </c>
    </row>
    <row r="249" spans="1:11" ht="18" customHeight="1" x14ac:dyDescent="0.3">
      <c r="A249" s="102"/>
      <c r="B249" s="346" t="s">
        <v>260</v>
      </c>
      <c r="C249" s="358"/>
      <c r="D249" s="358"/>
      <c r="E249" s="359"/>
      <c r="F249" s="360" t="e">
        <f>SUM(F214+F212+F189+F185+F174+F170+#REF!+#REF!+F146+F142+#REF!+F125+F112+F109+F98+#REF!+F68+F28)</f>
        <v>#REF!</v>
      </c>
      <c r="G249" s="340" t="e">
        <f>SUM(G214+G212+G189+G185+G174+G170+#REF!+#REF!+G146+G142+#REF!+G125+G112+G109+G98+#REF!+G68+G28)</f>
        <v>#REF!</v>
      </c>
      <c r="H249" s="341" t="e">
        <f>SUM(H214+H212+H189+H185+H174+H170+#REF!+#REF!+H146+H142+#REF!+H125+H112+H109+H98+#REF!+H68+H28)</f>
        <v>#REF!</v>
      </c>
      <c r="I249" s="340">
        <v>165598</v>
      </c>
      <c r="J249" s="340">
        <v>0</v>
      </c>
      <c r="K249" s="340">
        <v>0</v>
      </c>
    </row>
    <row r="250" spans="1:11" ht="15" hidden="1" customHeight="1" x14ac:dyDescent="0.25">
      <c r="A250" s="102"/>
      <c r="B250" s="148"/>
      <c r="C250" s="141">
        <v>717001</v>
      </c>
      <c r="D250" s="141">
        <v>46</v>
      </c>
      <c r="E250" t="s">
        <v>235</v>
      </c>
      <c r="I250" s="57"/>
      <c r="J250" s="57"/>
      <c r="K250" s="57"/>
    </row>
    <row r="251" spans="1:11" x14ac:dyDescent="0.25">
      <c r="A251" s="102"/>
    </row>
    <row r="252" spans="1:11" x14ac:dyDescent="0.25">
      <c r="A252" s="102"/>
      <c r="B252" s="101"/>
      <c r="C252" s="103"/>
      <c r="D252" s="103"/>
      <c r="E252" s="103"/>
      <c r="F252" s="105"/>
      <c r="G252" s="104"/>
      <c r="H252" s="105"/>
      <c r="I252" s="191"/>
      <c r="J252" s="104"/>
      <c r="K252" s="104"/>
    </row>
    <row r="253" spans="1:11" x14ac:dyDescent="0.25">
      <c r="A253" s="102"/>
      <c r="I253" s="192"/>
    </row>
    <row r="254" spans="1:11" ht="18.75" x14ac:dyDescent="0.3">
      <c r="B254" s="65"/>
      <c r="C254" s="65"/>
      <c r="D254" s="65"/>
      <c r="E254" s="110"/>
      <c r="F254" s="110">
        <v>394029</v>
      </c>
      <c r="G254" s="110">
        <v>388279</v>
      </c>
      <c r="H254" s="110">
        <v>5750</v>
      </c>
      <c r="I254" s="110"/>
      <c r="J254" s="104"/>
      <c r="K254" s="109"/>
    </row>
    <row r="255" spans="1:11" x14ac:dyDescent="0.25">
      <c r="E255" s="64" t="s">
        <v>212</v>
      </c>
      <c r="F255" s="57"/>
      <c r="G255" s="57"/>
      <c r="H255" s="57"/>
      <c r="I255" s="88" t="s">
        <v>241</v>
      </c>
      <c r="J255" s="88" t="s">
        <v>245</v>
      </c>
      <c r="K255" s="89" t="s">
        <v>246</v>
      </c>
    </row>
    <row r="256" spans="1:11" x14ac:dyDescent="0.25">
      <c r="B256" s="65"/>
      <c r="C256" s="65"/>
      <c r="D256" s="65"/>
      <c r="E256" s="64" t="s">
        <v>213</v>
      </c>
      <c r="F256" s="57"/>
      <c r="G256" s="57"/>
      <c r="H256" s="184"/>
      <c r="I256" s="88" t="s">
        <v>242</v>
      </c>
      <c r="J256" s="88" t="s">
        <v>247</v>
      </c>
      <c r="K256" s="134" t="s">
        <v>248</v>
      </c>
    </row>
    <row r="257" spans="2:11" x14ac:dyDescent="0.25">
      <c r="B257" s="65"/>
      <c r="C257" s="65"/>
      <c r="D257" s="65"/>
      <c r="E257" s="91" t="s">
        <v>214</v>
      </c>
      <c r="F257" s="57"/>
      <c r="G257" s="57"/>
      <c r="H257" s="184"/>
      <c r="I257" s="268">
        <v>0</v>
      </c>
      <c r="J257" s="268" t="s">
        <v>250</v>
      </c>
      <c r="K257" s="167" t="s">
        <v>251</v>
      </c>
    </row>
    <row r="258" spans="2:11" x14ac:dyDescent="0.25">
      <c r="B258" s="65"/>
      <c r="C258" s="65"/>
      <c r="D258" s="65"/>
      <c r="E258" s="64" t="s">
        <v>215</v>
      </c>
      <c r="F258" s="64">
        <v>0</v>
      </c>
      <c r="G258" s="64">
        <v>5000</v>
      </c>
      <c r="H258" s="186">
        <v>-5000</v>
      </c>
      <c r="I258" s="88">
        <v>0</v>
      </c>
      <c r="J258" s="61">
        <v>0</v>
      </c>
      <c r="K258" s="61">
        <v>0</v>
      </c>
    </row>
    <row r="259" spans="2:11" x14ac:dyDescent="0.25">
      <c r="B259" s="65"/>
      <c r="C259" s="65"/>
      <c r="D259" s="65"/>
      <c r="E259" s="64" t="s">
        <v>216</v>
      </c>
      <c r="F259" s="185"/>
      <c r="G259" s="185"/>
      <c r="H259" s="185"/>
      <c r="I259" s="88" t="s">
        <v>239</v>
      </c>
      <c r="J259" s="57">
        <v>0</v>
      </c>
      <c r="K259" s="61">
        <v>0</v>
      </c>
    </row>
    <row r="260" spans="2:11" ht="17.25" customHeight="1" x14ac:dyDescent="0.25">
      <c r="E260" s="91" t="s">
        <v>217</v>
      </c>
      <c r="F260" s="57"/>
      <c r="G260" s="57"/>
      <c r="H260" s="57"/>
      <c r="I260" s="268" t="s">
        <v>239</v>
      </c>
      <c r="J260" s="345">
        <v>0</v>
      </c>
      <c r="K260" s="345">
        <v>0</v>
      </c>
    </row>
    <row r="261" spans="2:11" ht="15" hidden="1" customHeight="1" x14ac:dyDescent="0.25">
      <c r="E261" s="269" t="s">
        <v>217</v>
      </c>
      <c r="F261" s="270">
        <v>5000</v>
      </c>
      <c r="G261" s="270">
        <v>0</v>
      </c>
      <c r="H261" s="271">
        <v>5000</v>
      </c>
      <c r="I261" s="270"/>
      <c r="J261" s="141"/>
      <c r="K261" s="116"/>
    </row>
    <row r="262" spans="2:11" x14ac:dyDescent="0.25">
      <c r="E262" s="111"/>
      <c r="F262" s="102"/>
      <c r="G262" s="102"/>
      <c r="H262" s="102"/>
      <c r="I262" s="111"/>
      <c r="J262" s="102"/>
      <c r="K262" s="102"/>
    </row>
    <row r="264" spans="2:11" x14ac:dyDescent="0.25">
      <c r="E264" s="91" t="s">
        <v>221</v>
      </c>
      <c r="F264" s="57"/>
      <c r="G264" s="57"/>
      <c r="H264" s="57"/>
      <c r="I264" s="91">
        <v>2015</v>
      </c>
      <c r="J264" s="91">
        <v>2016</v>
      </c>
      <c r="K264" s="91">
        <v>2017</v>
      </c>
    </row>
    <row r="265" spans="2:11" x14ac:dyDescent="0.25">
      <c r="E265" s="57" t="s">
        <v>259</v>
      </c>
      <c r="F265" s="57"/>
      <c r="G265" s="57"/>
      <c r="H265" s="57"/>
      <c r="I265" s="88" t="s">
        <v>243</v>
      </c>
      <c r="J265" s="88" t="s">
        <v>245</v>
      </c>
      <c r="K265" s="88" t="s">
        <v>252</v>
      </c>
    </row>
    <row r="266" spans="2:11" x14ac:dyDescent="0.25">
      <c r="E266" s="57" t="s">
        <v>222</v>
      </c>
      <c r="F266" s="57"/>
      <c r="G266" s="57"/>
      <c r="H266" s="57"/>
      <c r="I266" s="88" t="s">
        <v>244</v>
      </c>
      <c r="J266" s="88" t="s">
        <v>247</v>
      </c>
      <c r="K266" s="88" t="s">
        <v>253</v>
      </c>
    </row>
    <row r="267" spans="2:11" ht="15.75" customHeight="1" x14ac:dyDescent="0.25">
      <c r="E267" s="91" t="s">
        <v>240</v>
      </c>
      <c r="F267" s="57"/>
      <c r="G267" s="57"/>
      <c r="H267" s="57"/>
      <c r="I267" s="91">
        <v>0</v>
      </c>
      <c r="J267" s="268" t="s">
        <v>250</v>
      </c>
      <c r="K267" s="268" t="s">
        <v>251</v>
      </c>
    </row>
    <row r="269" spans="2:11" x14ac:dyDescent="0.25">
      <c r="J269" s="65"/>
      <c r="K269" s="65"/>
    </row>
    <row r="270" spans="2:11" ht="22.5" customHeight="1" x14ac:dyDescent="0.25">
      <c r="B270" s="187" t="s">
        <v>218</v>
      </c>
      <c r="C270" s="157"/>
      <c r="D270" s="157"/>
      <c r="E270" s="157"/>
      <c r="F270" s="65"/>
      <c r="G270" s="65"/>
      <c r="H270" s="65"/>
      <c r="I270" s="65"/>
      <c r="J270" s="65"/>
      <c r="K270" s="65"/>
    </row>
    <row r="271" spans="2:11" x14ac:dyDescent="0.25">
      <c r="B271" s="65"/>
      <c r="C271" s="65"/>
      <c r="D271" s="65"/>
      <c r="E271" s="65"/>
      <c r="F271" s="65"/>
      <c r="G271" s="65"/>
      <c r="H271" s="65"/>
      <c r="I271" s="65"/>
      <c r="J271" s="65"/>
      <c r="K271" s="65"/>
    </row>
    <row r="272" spans="2:11" x14ac:dyDescent="0.25">
      <c r="B272" s="187" t="s">
        <v>220</v>
      </c>
      <c r="C272" s="157"/>
      <c r="D272" s="157"/>
      <c r="E272" s="157"/>
      <c r="F272" s="65"/>
      <c r="G272" s="65"/>
      <c r="H272" s="65"/>
      <c r="I272" s="65"/>
      <c r="J272" s="65"/>
      <c r="K272" s="65"/>
    </row>
    <row r="273" spans="2:11" x14ac:dyDescent="0.25">
      <c r="B273" s="187" t="s">
        <v>219</v>
      </c>
      <c r="C273" s="187"/>
      <c r="D273" s="187"/>
      <c r="E273" s="157"/>
      <c r="F273" s="65"/>
      <c r="G273" s="65"/>
      <c r="H273" s="65"/>
      <c r="I273" s="65"/>
      <c r="J273" s="65"/>
      <c r="K273" s="65"/>
    </row>
    <row r="274" spans="2:11" x14ac:dyDescent="0.25">
      <c r="F274" s="65"/>
      <c r="G274" s="65"/>
      <c r="H274" s="65"/>
      <c r="I274" s="65"/>
      <c r="J274" s="65"/>
      <c r="K274" s="65"/>
    </row>
    <row r="275" spans="2:11" x14ac:dyDescent="0.25">
      <c r="F275" s="65"/>
      <c r="G275" s="65"/>
      <c r="H275" s="65"/>
      <c r="I275" s="65"/>
      <c r="J275" s="65"/>
      <c r="K275" s="65"/>
    </row>
    <row r="276" spans="2:11" x14ac:dyDescent="0.25">
      <c r="F276" s="65"/>
      <c r="G276" s="65"/>
      <c r="H276" s="65"/>
      <c r="I276" s="65"/>
      <c r="J276" s="65"/>
      <c r="K276" s="65"/>
    </row>
    <row r="277" spans="2:11" x14ac:dyDescent="0.25">
      <c r="F277" s="65" t="s">
        <v>64</v>
      </c>
      <c r="G277" s="65"/>
      <c r="H277" s="65"/>
      <c r="I277" s="65"/>
      <c r="J277" s="65"/>
      <c r="K277" s="65"/>
    </row>
    <row r="282" spans="2:11" ht="22.5" customHeight="1" x14ac:dyDescent="0.25"/>
    <row r="285" spans="2:11" ht="22.5" customHeight="1" x14ac:dyDescent="0.25"/>
    <row r="300" ht="22.5" customHeight="1" x14ac:dyDescent="0.25"/>
    <row r="302" ht="22.5" customHeight="1" x14ac:dyDescent="0.25"/>
    <row r="306" ht="24.75" customHeight="1" x14ac:dyDescent="0.25"/>
    <row r="313" ht="24.75" customHeight="1" x14ac:dyDescent="0.25"/>
    <row r="315" ht="24.75" customHeight="1" x14ac:dyDescent="0.25"/>
    <row r="317" ht="22.5" customHeight="1" x14ac:dyDescent="0.25"/>
    <row r="323" ht="22.5" customHeight="1" x14ac:dyDescent="0.25"/>
    <row r="328" ht="22.5" customHeight="1" x14ac:dyDescent="0.25"/>
    <row r="331" ht="22.5" customHeight="1" x14ac:dyDescent="0.25"/>
    <row r="336" ht="24.75" customHeight="1" x14ac:dyDescent="0.25"/>
    <row r="338" ht="22.5" customHeight="1" x14ac:dyDescent="0.25"/>
    <row r="341" ht="16.5" customHeight="1" x14ac:dyDescent="0.25"/>
    <row r="342" ht="25.5" customHeight="1" x14ac:dyDescent="0.25"/>
    <row r="345" ht="24.75" customHeight="1" x14ac:dyDescent="0.25"/>
    <row r="349" ht="15" customHeight="1" x14ac:dyDescent="0.25"/>
    <row r="350" ht="15" customHeight="1" x14ac:dyDescent="0.25"/>
    <row r="351" ht="17.25" customHeight="1" x14ac:dyDescent="0.25"/>
    <row r="352" ht="17.25" customHeight="1" x14ac:dyDescent="0.25"/>
    <row r="353" ht="17.25" customHeight="1" x14ac:dyDescent="0.25"/>
    <row r="354" ht="30" customHeight="1" x14ac:dyDescent="0.25"/>
  </sheetData>
  <mergeCells count="14">
    <mergeCell ref="B249:E249"/>
    <mergeCell ref="C235:E235"/>
    <mergeCell ref="C6:K8"/>
    <mergeCell ref="G3:G5"/>
    <mergeCell ref="I3:I5"/>
    <mergeCell ref="J3:J5"/>
    <mergeCell ref="K3:K5"/>
    <mergeCell ref="F3:F5"/>
    <mergeCell ref="B218:E218"/>
    <mergeCell ref="B3:B5"/>
    <mergeCell ref="C3:C5"/>
    <mergeCell ref="E3:E5"/>
    <mergeCell ref="D3:D5"/>
    <mergeCell ref="H3:H5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9</vt:i4>
      </vt:variant>
      <vt:variant>
        <vt:lpstr>Pomenované rozsahy</vt:lpstr>
      </vt:variant>
      <vt:variant>
        <vt:i4>1</vt:i4>
      </vt:variant>
    </vt:vector>
  </HeadingPairs>
  <TitlesOfParts>
    <vt:vector size="10" baseType="lpstr">
      <vt:lpstr>Hárok1</vt:lpstr>
      <vt:lpstr>Hárok2</vt:lpstr>
      <vt:lpstr>Hárok3</vt:lpstr>
      <vt:lpstr>Hárok4</vt:lpstr>
      <vt:lpstr>Hárok5</vt:lpstr>
      <vt:lpstr>Hárok6</vt:lpstr>
      <vt:lpstr>Hárok7</vt:lpstr>
      <vt:lpstr>Hárok8</vt:lpstr>
      <vt:lpstr>Hárok9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Mária</cp:lastModifiedBy>
  <cp:lastPrinted>2014-12-02T15:52:18Z</cp:lastPrinted>
  <dcterms:created xsi:type="dcterms:W3CDTF">2014-11-12T08:11:51Z</dcterms:created>
  <dcterms:modified xsi:type="dcterms:W3CDTF">2014-12-02T15:52:54Z</dcterms:modified>
</cp:coreProperties>
</file>